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pcom\Desktop\kuzeykıbrısrallisi\"/>
    </mc:Choice>
  </mc:AlternateContent>
  <bookViews>
    <workbookView xWindow="0" yWindow="0" windowWidth="15345" windowHeight="4650" firstSheet="1" activeTab="1"/>
  </bookViews>
  <sheets>
    <sheet name="Sheet2" sheetId="2" state="hidden" r:id="rId1"/>
    <sheet name="zamantablosu" sheetId="3" r:id="rId2"/>
  </sheets>
  <calcPr calcId="152511"/>
</workbook>
</file>

<file path=xl/calcChain.xml><?xml version="1.0" encoding="utf-8"?>
<calcChain xmlns="http://schemas.openxmlformats.org/spreadsheetml/2006/main">
  <c r="F56" i="3" l="1"/>
  <c r="F53" i="3"/>
  <c r="F16" i="3"/>
  <c r="F34" i="3"/>
  <c r="F12" i="3"/>
  <c r="D41" i="3"/>
  <c r="E41" i="3"/>
  <c r="E74" i="3" s="1"/>
  <c r="D74" i="3"/>
  <c r="F23" i="3"/>
  <c r="E69" i="3"/>
  <c r="E58" i="3"/>
  <c r="I24" i="3" l="1"/>
  <c r="I26" i="3" s="1"/>
  <c r="H34" i="3"/>
  <c r="I27" i="3" l="1"/>
  <c r="I28" i="3" s="1"/>
  <c r="I29" i="3" s="1"/>
  <c r="I30" i="3" s="1"/>
  <c r="I32" i="3" s="1"/>
  <c r="I33" i="3" s="1"/>
  <c r="I34" i="3" s="1"/>
  <c r="I35" i="3" s="1"/>
  <c r="I37" i="3" s="1"/>
  <c r="I38" i="3" s="1"/>
  <c r="I48" i="3"/>
  <c r="I50" i="3" s="1"/>
  <c r="I51" i="3" s="1"/>
  <c r="I52" i="3" s="1"/>
  <c r="I53" i="3" s="1"/>
  <c r="I54" i="3" s="1"/>
  <c r="I56" i="3" s="1"/>
  <c r="I57" i="3" s="1"/>
  <c r="I58" i="3" s="1"/>
  <c r="I59" i="3" s="1"/>
  <c r="F47" i="3"/>
  <c r="I12" i="3" l="1"/>
  <c r="H16" i="3" l="1"/>
  <c r="F14" i="3"/>
  <c r="H14" i="3" s="1"/>
  <c r="I13" i="3"/>
  <c r="I14" i="3" s="1"/>
  <c r="I15" i="3" s="1"/>
  <c r="I16" i="3" s="1"/>
  <c r="I17" i="3" s="1"/>
  <c r="I19" i="3" s="1"/>
  <c r="H51" i="3"/>
  <c r="H53" i="3"/>
  <c r="H12" i="3" l="1"/>
  <c r="F41" i="3"/>
  <c r="F74" i="3" s="1"/>
  <c r="I61" i="3"/>
  <c r="I62" i="3" s="1"/>
  <c r="I63" i="3" s="1"/>
  <c r="I64" i="3" s="1"/>
  <c r="I65" i="3" s="1"/>
  <c r="I67" i="3" s="1"/>
  <c r="I68" i="3" s="1"/>
  <c r="I69" i="3" s="1"/>
  <c r="I70" i="3" s="1"/>
  <c r="I20" i="3"/>
  <c r="F64" i="3"/>
  <c r="H62" i="3"/>
  <c r="H58" i="3"/>
  <c r="H64" i="3" l="1"/>
  <c r="I72" i="3"/>
  <c r="I73" i="3" s="1"/>
  <c r="D39" i="2"/>
  <c r="C39" i="2"/>
  <c r="G38" i="2"/>
  <c r="E34" i="2"/>
  <c r="E32" i="2"/>
  <c r="G32" i="2" s="1"/>
  <c r="H30" i="2"/>
  <c r="H31" i="2" s="1"/>
  <c r="H32" i="2" s="1"/>
  <c r="H33" i="2" s="1"/>
  <c r="H34" i="2" s="1"/>
  <c r="H35" i="2" s="1"/>
  <c r="H37" i="2" s="1"/>
  <c r="H38" i="2" s="1"/>
  <c r="G30" i="2"/>
  <c r="D25" i="2"/>
  <c r="C25" i="2"/>
  <c r="E22" i="2"/>
  <c r="G22" i="2" s="1"/>
  <c r="E20" i="2"/>
  <c r="G20" i="2" s="1"/>
  <c r="E18" i="2"/>
  <c r="G18" i="2" s="1"/>
  <c r="D13" i="2"/>
  <c r="C13" i="2"/>
  <c r="E10" i="2"/>
  <c r="G10" i="2" s="1"/>
  <c r="E8" i="2"/>
  <c r="G8" i="2" s="1"/>
  <c r="E6" i="2"/>
  <c r="G6" i="2" s="1"/>
  <c r="H4" i="2"/>
  <c r="H5" i="2" s="1"/>
  <c r="H6" i="2" s="1"/>
  <c r="H7" i="2" s="1"/>
  <c r="H8" i="2" s="1"/>
  <c r="H9" i="2" s="1"/>
  <c r="H10" i="2" s="1"/>
  <c r="H11" i="2" s="1"/>
  <c r="H17" i="2" s="1"/>
  <c r="H18" i="2" s="1"/>
  <c r="H19" i="2" s="1"/>
  <c r="H20" i="2" s="1"/>
  <c r="H21" i="2" s="1"/>
  <c r="H22" i="2" s="1"/>
  <c r="H23" i="2" s="1"/>
  <c r="E39" i="2" l="1"/>
  <c r="E13" i="2"/>
  <c r="E25" i="2"/>
  <c r="G34" i="2"/>
</calcChain>
</file>

<file path=xl/sharedStrings.xml><?xml version="1.0" encoding="utf-8"?>
<sst xmlns="http://schemas.openxmlformats.org/spreadsheetml/2006/main" count="223" uniqueCount="123">
  <si>
    <t>ZK</t>
  </si>
  <si>
    <t>YER</t>
  </si>
  <si>
    <t>ÖE</t>
  </si>
  <si>
    <t>ARA</t>
  </si>
  <si>
    <t>TOPLAM</t>
  </si>
  <si>
    <t>HEDEF</t>
  </si>
  <si>
    <t>ORTALAMA</t>
  </si>
  <si>
    <t>İLK ARAÇ</t>
  </si>
  <si>
    <t xml:space="preserve">ÖE </t>
  </si>
  <si>
    <t>MESAFE</t>
  </si>
  <si>
    <t>ZAMAN</t>
  </si>
  <si>
    <t>HIZ</t>
  </si>
  <si>
    <t>VARIŞ</t>
  </si>
  <si>
    <t>ÖE1</t>
  </si>
  <si>
    <t>Servis Çıkışı</t>
  </si>
  <si>
    <t>ÖE2</t>
  </si>
  <si>
    <t>ÖE3</t>
  </si>
  <si>
    <t>ÖE5</t>
  </si>
  <si>
    <t>ÖE6</t>
  </si>
  <si>
    <t>ÖE7</t>
  </si>
  <si>
    <t>ÖE8</t>
  </si>
  <si>
    <t>ÖE4</t>
  </si>
  <si>
    <t>SERVİS C</t>
  </si>
  <si>
    <t>Servis Girişi</t>
  </si>
  <si>
    <t>SERVİS D</t>
  </si>
  <si>
    <t>Balıkesir</t>
  </si>
  <si>
    <t>Kapalı Park Çıkışı</t>
  </si>
  <si>
    <t>1. AYAK - 2. KISIM</t>
  </si>
  <si>
    <t>Toplama Girişi</t>
  </si>
  <si>
    <t>Hamitköy</t>
  </si>
  <si>
    <t>Hamitköy 1</t>
  </si>
  <si>
    <t>Kanlıköy</t>
  </si>
  <si>
    <t>Kanlıköy 1</t>
  </si>
  <si>
    <t>Toplama Çıkışı Servis Girişi</t>
  </si>
  <si>
    <t>Hamitköy 2</t>
  </si>
  <si>
    <t>Kanlıköy 2</t>
  </si>
  <si>
    <t>Toplama Çıkışı / Servis Girişi</t>
  </si>
  <si>
    <t xml:space="preserve">Balıkesir 1 </t>
  </si>
  <si>
    <t xml:space="preserve">Balıkesir 2 </t>
  </si>
  <si>
    <t xml:space="preserve">Servis Çıkışı </t>
  </si>
  <si>
    <t>Finish</t>
  </si>
  <si>
    <t>ZK3</t>
  </si>
  <si>
    <t>ZK4</t>
  </si>
  <si>
    <t>ZK4A</t>
  </si>
  <si>
    <t>ZK4B/C</t>
  </si>
  <si>
    <t>ZK4D</t>
  </si>
  <si>
    <t>ZK5</t>
  </si>
  <si>
    <t>ZK6</t>
  </si>
  <si>
    <t>ZK6A</t>
  </si>
  <si>
    <t>ZK6B/C</t>
  </si>
  <si>
    <t>ZK6D</t>
  </si>
  <si>
    <t>ZK7</t>
  </si>
  <si>
    <t>ZK8</t>
  </si>
  <si>
    <t>ZK8A</t>
  </si>
  <si>
    <t>ZK8B/C</t>
  </si>
  <si>
    <t>ZK8D</t>
  </si>
  <si>
    <t>ZK8E</t>
  </si>
  <si>
    <t>1. AYAK -3. KISIM</t>
  </si>
  <si>
    <t>2E</t>
  </si>
  <si>
    <t>2F</t>
  </si>
  <si>
    <t>2G</t>
  </si>
  <si>
    <t>Toplama/Teknik Kontrol Girişi</t>
  </si>
  <si>
    <t>ZK/ÖE</t>
  </si>
  <si>
    <t>ÖE Mesafe</t>
  </si>
  <si>
    <t>ARA Mesafe</t>
  </si>
  <si>
    <t>TOPLAM Mesafe</t>
  </si>
  <si>
    <t>HEDEF Zaman</t>
  </si>
  <si>
    <t>ORTALAMA Hız</t>
  </si>
  <si>
    <t>İLK ARAÇ Varış</t>
  </si>
  <si>
    <t>Ralli Toplam</t>
  </si>
  <si>
    <t>Kapalı Park Girişi</t>
  </si>
  <si>
    <t>Tüm Araçlar(Süper Ralli Yapanlar Hariç ) Kapalı Park'a En Geç Girme Saati</t>
  </si>
  <si>
    <t>Gün Doğumu : 06:35 Gün Batımı : 18:44</t>
  </si>
  <si>
    <t>Liman</t>
  </si>
  <si>
    <t>2A</t>
  </si>
  <si>
    <t>1. AYAK , 1. KISIM                                                                                                                                                                                      Cuma</t>
  </si>
  <si>
    <t>Girne SSS ( %100 A )</t>
  </si>
  <si>
    <t>2H</t>
  </si>
  <si>
    <t>Toplama Çıkışı \ Servis girişi</t>
  </si>
  <si>
    <t xml:space="preserve">KARAAĞAÇ </t>
  </si>
  <si>
    <t>ÇEŞME (%100 A)</t>
  </si>
  <si>
    <t>REFUEL</t>
  </si>
  <si>
    <t>SERDARLI EJDER PETROL</t>
  </si>
  <si>
    <t>SERDARLI</t>
  </si>
  <si>
    <t>SERDARLI ( %100 T)</t>
  </si>
  <si>
    <t>Toplama Çıkışı \ Fleksi Servis girişi</t>
  </si>
  <si>
    <t>2B/C</t>
  </si>
  <si>
    <t>2D</t>
  </si>
  <si>
    <t>SERVİS A (GİRNE)</t>
  </si>
  <si>
    <t>SERVİS B (GİRNE)</t>
  </si>
  <si>
    <t>SERVİS C (GİRNE)</t>
  </si>
  <si>
    <t>SERDARLI 2 ( %100 T)</t>
  </si>
  <si>
    <t>TİRMEN ( %70 T %30 A)</t>
  </si>
  <si>
    <t>ÖE9</t>
  </si>
  <si>
    <t>GÖRNEÇ</t>
  </si>
  <si>
    <t>GÖRNEÇ   (%100 A)</t>
  </si>
  <si>
    <t>Serdarlı</t>
  </si>
  <si>
    <t>Ergenekon ( %100 T)</t>
  </si>
  <si>
    <t>Ergenekon 2 ( %100 T)</t>
  </si>
  <si>
    <t>TİRMEN 2 ( %70 T %30 A)</t>
  </si>
  <si>
    <t>SERVİS D (GİRNE)</t>
  </si>
  <si>
    <t>SERVİS E (GİRNE)</t>
  </si>
  <si>
    <t>SERVİS F (GİRNE)</t>
  </si>
  <si>
    <t>ÖE10</t>
  </si>
  <si>
    <t>ÖE11</t>
  </si>
  <si>
    <t>3. Gün 3. AYAK , 1.,2. KISIM                                                                                                                                                                   Pazar</t>
  </si>
  <si>
    <t>2. Gün 2. AYAK , 1. KISIM                                                                                                                                                            Cumartesi</t>
  </si>
  <si>
    <t>1. ve 2. Ayak Ralli Toplam</t>
  </si>
  <si>
    <t>5A</t>
  </si>
  <si>
    <t>5B\C</t>
  </si>
  <si>
    <t>5D</t>
  </si>
  <si>
    <t>5E</t>
  </si>
  <si>
    <t>5F</t>
  </si>
  <si>
    <t>5G</t>
  </si>
  <si>
    <t>5H</t>
  </si>
  <si>
    <t>8A</t>
  </si>
  <si>
    <t>8B/C</t>
  </si>
  <si>
    <t>8D</t>
  </si>
  <si>
    <t>11A</t>
  </si>
  <si>
    <t>11B/C</t>
  </si>
  <si>
    <t>11D</t>
  </si>
  <si>
    <t>11E</t>
  </si>
  <si>
    <t>Start Dome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</si>
</sst>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sz val="20"/>
      <color indexed="18"/>
      <name val="Arial"/>
      <family val="2"/>
      <charset val="162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2"/>
      <name val="Arial"/>
      <family val="2"/>
    </font>
    <font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i/>
      <sz val="12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b/>
      <sz val="13"/>
      <name val="Calibri"/>
      <family val="2"/>
      <charset val="162"/>
    </font>
    <font>
      <sz val="13"/>
      <name val="Calibri"/>
      <family val="2"/>
      <charset val="162"/>
    </font>
    <font>
      <b/>
      <sz val="14"/>
      <name val="Arial"/>
      <family val="2"/>
      <charset val="162"/>
    </font>
    <font>
      <sz val="18"/>
      <color indexed="18"/>
      <name val="Arial"/>
      <family val="2"/>
      <charset val="162"/>
    </font>
    <font>
      <b/>
      <sz val="13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6" applyNumberFormat="0" applyFill="0" applyAlignment="0" applyProtection="0"/>
    <xf numFmtId="0" fontId="5" fillId="2" borderId="7" applyNumberFormat="0" applyAlignment="0" applyProtection="0"/>
    <xf numFmtId="0" fontId="6" fillId="3" borderId="0" applyNumberFormat="0" applyBorder="0" applyAlignment="0" applyProtection="0"/>
  </cellStyleXfs>
  <cellXfs count="168">
    <xf numFmtId="0" fontId="0" fillId="0" borderId="0" xfId="0"/>
    <xf numFmtId="0" fontId="1" fillId="0" borderId="0" xfId="0" applyFont="1"/>
    <xf numFmtId="0" fontId="0" fillId="5" borderId="0" xfId="0" applyFill="1"/>
    <xf numFmtId="0" fontId="0" fillId="6" borderId="0" xfId="0" applyFill="1"/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2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horizontal="center" vertical="center"/>
    </xf>
    <xf numFmtId="20" fontId="9" fillId="0" borderId="0" xfId="0" applyNumberFormat="1" applyFont="1" applyBorder="1" applyAlignment="1">
      <alignment horizontal="center" vertical="center"/>
    </xf>
    <xf numFmtId="20" fontId="11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3" borderId="0" xfId="3" applyFont="1" applyBorder="1" applyAlignment="1">
      <alignment horizontal="center" vertical="center"/>
    </xf>
    <xf numFmtId="0" fontId="10" fillId="3" borderId="0" xfId="3" applyFont="1" applyBorder="1" applyAlignment="1">
      <alignment vertical="center"/>
    </xf>
    <xf numFmtId="2" fontId="10" fillId="3" borderId="0" xfId="3" applyNumberFormat="1" applyFont="1" applyBorder="1" applyAlignment="1">
      <alignment horizontal="center" vertical="center"/>
    </xf>
    <xf numFmtId="20" fontId="10" fillId="3" borderId="0" xfId="3" applyNumberFormat="1" applyFont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12" fillId="6" borderId="0" xfId="0" applyFont="1" applyFill="1" applyBorder="1"/>
    <xf numFmtId="2" fontId="10" fillId="0" borderId="0" xfId="0" applyNumberFormat="1" applyFont="1" applyBorder="1" applyAlignment="1">
      <alignment vertical="center"/>
    </xf>
    <xf numFmtId="0" fontId="9" fillId="6" borderId="0" xfId="3" applyFont="1" applyFill="1" applyBorder="1" applyAlignment="1">
      <alignment horizontal="center" vertical="center"/>
    </xf>
    <xf numFmtId="0" fontId="10" fillId="6" borderId="0" xfId="3" applyFont="1" applyFill="1" applyBorder="1" applyAlignment="1">
      <alignment vertical="center"/>
    </xf>
    <xf numFmtId="2" fontId="9" fillId="6" borderId="0" xfId="3" applyNumberFormat="1" applyFont="1" applyFill="1" applyBorder="1" applyAlignment="1">
      <alignment horizontal="center" vertical="center"/>
    </xf>
    <xf numFmtId="20" fontId="10" fillId="6" borderId="0" xfId="3" applyNumberFormat="1" applyFont="1" applyFill="1" applyBorder="1" applyAlignment="1">
      <alignment horizontal="center" vertical="center"/>
    </xf>
    <xf numFmtId="0" fontId="10" fillId="6" borderId="0" xfId="3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6" borderId="0" xfId="0" applyFont="1" applyFill="1" applyBorder="1"/>
    <xf numFmtId="0" fontId="16" fillId="0" borderId="4" xfId="0" applyFont="1" applyBorder="1" applyAlignment="1">
      <alignment horizontal="center" vertical="center"/>
    </xf>
    <xf numFmtId="20" fontId="17" fillId="0" borderId="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20" fontId="17" fillId="0" borderId="0" xfId="0" applyNumberFormat="1" applyFont="1" applyBorder="1" applyAlignment="1">
      <alignment horizontal="center" vertical="center"/>
    </xf>
    <xf numFmtId="20" fontId="16" fillId="0" borderId="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Fill="1" applyBorder="1" applyAlignment="1">
      <alignment horizontal="center" vertical="center"/>
    </xf>
    <xf numFmtId="0" fontId="18" fillId="7" borderId="8" xfId="3" applyFont="1" applyFill="1" applyBorder="1" applyAlignment="1">
      <alignment horizontal="center" vertical="center"/>
    </xf>
    <xf numFmtId="0" fontId="19" fillId="7" borderId="9" xfId="3" applyFont="1" applyFill="1" applyBorder="1" applyAlignment="1">
      <alignment vertical="center"/>
    </xf>
    <xf numFmtId="0" fontId="18" fillId="7" borderId="9" xfId="3" applyFont="1" applyFill="1" applyBorder="1" applyAlignment="1">
      <alignment horizontal="center" vertical="center"/>
    </xf>
    <xf numFmtId="2" fontId="18" fillId="7" borderId="9" xfId="3" applyNumberFormat="1" applyFont="1" applyFill="1" applyBorder="1" applyAlignment="1">
      <alignment horizontal="center" vertical="center"/>
    </xf>
    <xf numFmtId="20" fontId="19" fillId="7" borderId="9" xfId="3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vertical="center"/>
    </xf>
    <xf numFmtId="20" fontId="10" fillId="5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20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2" fontId="21" fillId="0" borderId="0" xfId="0" applyNumberFormat="1" applyFont="1" applyBorder="1" applyAlignment="1">
      <alignment horizontal="center" vertical="center"/>
    </xf>
    <xf numFmtId="20" fontId="21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20" fontId="23" fillId="7" borderId="9" xfId="3" applyNumberFormat="1" applyFont="1" applyFill="1" applyBorder="1" applyAlignment="1">
      <alignment horizontal="center" vertical="center"/>
    </xf>
    <xf numFmtId="0" fontId="24" fillId="7" borderId="8" xfId="3" applyFont="1" applyFill="1" applyBorder="1" applyAlignment="1">
      <alignment horizontal="center" vertical="center"/>
    </xf>
    <xf numFmtId="0" fontId="24" fillId="7" borderId="9" xfId="3" applyFont="1" applyFill="1" applyBorder="1" applyAlignment="1">
      <alignment horizontal="center" vertical="center"/>
    </xf>
    <xf numFmtId="2" fontId="24" fillId="7" borderId="9" xfId="3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20" fillId="9" borderId="4" xfId="1" applyFont="1" applyFill="1" applyBorder="1" applyAlignment="1">
      <alignment horizontal="left" vertical="center"/>
    </xf>
    <xf numFmtId="0" fontId="20" fillId="9" borderId="0" xfId="1" applyFont="1" applyFill="1" applyBorder="1" applyAlignment="1">
      <alignment horizontal="left" vertical="center"/>
    </xf>
    <xf numFmtId="0" fontId="20" fillId="9" borderId="5" xfId="1" applyFont="1" applyFill="1" applyBorder="1" applyAlignment="1">
      <alignment horizontal="left" vertical="center"/>
    </xf>
    <xf numFmtId="0" fontId="15" fillId="5" borderId="14" xfId="2" applyFont="1" applyFill="1" applyBorder="1" applyAlignment="1">
      <alignment horizontal="center" vertical="center"/>
    </xf>
    <xf numFmtId="0" fontId="15" fillId="5" borderId="9" xfId="2" applyFont="1" applyFill="1" applyBorder="1" applyAlignment="1">
      <alignment horizontal="center" vertical="center"/>
    </xf>
    <xf numFmtId="0" fontId="15" fillId="5" borderId="10" xfId="2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20" fontId="17" fillId="0" borderId="3" xfId="0" applyNumberFormat="1" applyFont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24" fillId="7" borderId="10" xfId="3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left" vertical="center"/>
    </xf>
    <xf numFmtId="20" fontId="16" fillId="6" borderId="5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20" fontId="22" fillId="0" borderId="2" xfId="0" applyNumberFormat="1" applyFont="1" applyBorder="1" applyAlignment="1">
      <alignment horizontal="center" vertical="center"/>
    </xf>
    <xf numFmtId="2" fontId="22" fillId="0" borderId="2" xfId="0" applyNumberFormat="1" applyFont="1" applyFill="1" applyBorder="1" applyAlignment="1">
      <alignment horizontal="center" vertical="center"/>
    </xf>
    <xf numFmtId="0" fontId="20" fillId="9" borderId="8" xfId="1" applyFont="1" applyFill="1" applyBorder="1" applyAlignment="1">
      <alignment horizontal="left" vertical="center"/>
    </xf>
    <xf numFmtId="0" fontId="20" fillId="9" borderId="9" xfId="1" applyFont="1" applyFill="1" applyBorder="1" applyAlignment="1">
      <alignment horizontal="left" vertical="center"/>
    </xf>
    <xf numFmtId="0" fontId="20" fillId="9" borderId="10" xfId="1" applyFont="1" applyFill="1" applyBorder="1" applyAlignment="1">
      <alignment horizontal="left" vertical="center"/>
    </xf>
    <xf numFmtId="0" fontId="28" fillId="10" borderId="4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vertical="center"/>
    </xf>
    <xf numFmtId="0" fontId="28" fillId="10" borderId="0" xfId="0" applyNumberFormat="1" applyFont="1" applyFill="1" applyBorder="1" applyAlignment="1">
      <alignment horizontal="center" vertical="center"/>
    </xf>
    <xf numFmtId="2" fontId="28" fillId="10" borderId="0" xfId="0" applyNumberFormat="1" applyFont="1" applyFill="1" applyBorder="1" applyAlignment="1">
      <alignment horizontal="center" vertical="center"/>
    </xf>
    <xf numFmtId="20" fontId="28" fillId="10" borderId="0" xfId="0" applyNumberFormat="1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20" fontId="29" fillId="10" borderId="5" xfId="0" applyNumberFormat="1" applyFont="1" applyFill="1" applyBorder="1" applyAlignment="1">
      <alignment horizontal="center" vertical="center"/>
    </xf>
    <xf numFmtId="0" fontId="30" fillId="0" borderId="0" xfId="0" applyFont="1"/>
    <xf numFmtId="0" fontId="17" fillId="0" borderId="4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25" fillId="6" borderId="11" xfId="0" applyFont="1" applyFill="1" applyBorder="1" applyAlignment="1">
      <alignment vertical="center"/>
    </xf>
    <xf numFmtId="2" fontId="25" fillId="6" borderId="12" xfId="0" applyNumberFormat="1" applyFont="1" applyFill="1" applyBorder="1" applyAlignment="1">
      <alignment horizontal="center" vertical="center"/>
    </xf>
    <xf numFmtId="2" fontId="25" fillId="6" borderId="13" xfId="0" applyNumberFormat="1" applyFont="1" applyFill="1" applyBorder="1" applyAlignment="1">
      <alignment horizontal="center" vertical="center"/>
    </xf>
    <xf numFmtId="0" fontId="30" fillId="5" borderId="0" xfId="0" applyFont="1" applyFill="1"/>
    <xf numFmtId="0" fontId="31" fillId="0" borderId="4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20" fontId="31" fillId="0" borderId="0" xfId="0" applyNumberFormat="1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0" fontId="22" fillId="5" borderId="12" xfId="0" applyFont="1" applyFill="1" applyBorder="1" applyAlignment="1">
      <alignment vertical="center"/>
    </xf>
    <xf numFmtId="0" fontId="24" fillId="5" borderId="12" xfId="3" applyFont="1" applyFill="1" applyBorder="1" applyAlignment="1">
      <alignment horizontal="center" vertical="center"/>
    </xf>
    <xf numFmtId="2" fontId="24" fillId="5" borderId="12" xfId="3" applyNumberFormat="1" applyFont="1" applyFill="1" applyBorder="1" applyAlignment="1">
      <alignment horizontal="center" vertical="center"/>
    </xf>
    <xf numFmtId="0" fontId="24" fillId="7" borderId="1" xfId="3" applyFont="1" applyFill="1" applyBorder="1" applyAlignment="1">
      <alignment horizontal="center" vertical="center"/>
    </xf>
    <xf numFmtId="0" fontId="19" fillId="7" borderId="2" xfId="3" applyFont="1" applyFill="1" applyBorder="1" applyAlignment="1">
      <alignment vertical="center"/>
    </xf>
    <xf numFmtId="0" fontId="24" fillId="7" borderId="2" xfId="3" applyFont="1" applyFill="1" applyBorder="1" applyAlignment="1">
      <alignment horizontal="center" vertical="center"/>
    </xf>
    <xf numFmtId="2" fontId="24" fillId="7" borderId="2" xfId="3" applyNumberFormat="1" applyFont="1" applyFill="1" applyBorder="1" applyAlignment="1">
      <alignment horizontal="center" vertical="center"/>
    </xf>
    <xf numFmtId="20" fontId="23" fillId="7" borderId="2" xfId="3" applyNumberFormat="1" applyFont="1" applyFill="1" applyBorder="1" applyAlignment="1">
      <alignment horizontal="center" vertical="center"/>
    </xf>
    <xf numFmtId="0" fontId="24" fillId="7" borderId="3" xfId="3" applyFont="1" applyFill="1" applyBorder="1" applyAlignment="1">
      <alignment horizontal="center" vertical="center"/>
    </xf>
    <xf numFmtId="0" fontId="27" fillId="5" borderId="1" xfId="3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vertical="center"/>
    </xf>
    <xf numFmtId="0" fontId="24" fillId="5" borderId="2" xfId="3" applyFont="1" applyFill="1" applyBorder="1" applyAlignment="1">
      <alignment horizontal="center" vertical="center"/>
    </xf>
    <xf numFmtId="2" fontId="24" fillId="5" borderId="2" xfId="3" applyNumberFormat="1" applyFont="1" applyFill="1" applyBorder="1" applyAlignment="1">
      <alignment horizontal="center" vertical="center"/>
    </xf>
    <xf numFmtId="20" fontId="23" fillId="5" borderId="2" xfId="3" applyNumberFormat="1" applyFont="1" applyFill="1" applyBorder="1" applyAlignment="1">
      <alignment horizontal="center" vertical="center"/>
    </xf>
    <xf numFmtId="20" fontId="24" fillId="5" borderId="3" xfId="3" applyNumberFormat="1" applyFont="1" applyFill="1" applyBorder="1" applyAlignment="1">
      <alignment horizontal="center" vertical="center"/>
    </xf>
    <xf numFmtId="0" fontId="27" fillId="5" borderId="11" xfId="3" applyFont="1" applyFill="1" applyBorder="1" applyAlignment="1">
      <alignment horizontal="center" vertical="center"/>
    </xf>
    <xf numFmtId="20" fontId="23" fillId="5" borderId="12" xfId="3" applyNumberFormat="1" applyFont="1" applyFill="1" applyBorder="1" applyAlignment="1">
      <alignment horizontal="center" vertical="center"/>
    </xf>
    <xf numFmtId="20" fontId="24" fillId="5" borderId="13" xfId="3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vertical="center"/>
    </xf>
    <xf numFmtId="2" fontId="25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/>
    </xf>
    <xf numFmtId="20" fontId="16" fillId="5" borderId="5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left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left" vertical="center"/>
    </xf>
    <xf numFmtId="0" fontId="17" fillId="6" borderId="12" xfId="0" applyFont="1" applyFill="1" applyBorder="1" applyAlignment="1">
      <alignment horizontal="left" vertical="center"/>
    </xf>
    <xf numFmtId="20" fontId="16" fillId="6" borderId="13" xfId="0" applyNumberFormat="1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vertical="center"/>
    </xf>
    <xf numFmtId="2" fontId="25" fillId="6" borderId="9" xfId="0" applyNumberFormat="1" applyFont="1" applyFill="1" applyBorder="1" applyAlignment="1">
      <alignment horizontal="center" vertical="center"/>
    </xf>
    <xf numFmtId="2" fontId="25" fillId="6" borderId="10" xfId="0" applyNumberFormat="1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2" fontId="32" fillId="0" borderId="0" xfId="0" applyNumberFormat="1" applyFont="1" applyBorder="1" applyAlignment="1">
      <alignment horizontal="center" vertical="center"/>
    </xf>
    <xf numFmtId="20" fontId="32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20" fontId="32" fillId="0" borderId="5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2" fontId="30" fillId="0" borderId="0" xfId="0" applyNumberFormat="1" applyFont="1"/>
    <xf numFmtId="2" fontId="0" fillId="0" borderId="0" xfId="0" applyNumberFormat="1"/>
    <xf numFmtId="2" fontId="0" fillId="5" borderId="0" xfId="0" applyNumberFormat="1" applyFill="1"/>
    <xf numFmtId="0" fontId="16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left" vertical="center"/>
    </xf>
    <xf numFmtId="20" fontId="16" fillId="5" borderId="3" xfId="0" applyNumberFormat="1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vertical="center"/>
    </xf>
    <xf numFmtId="2" fontId="25" fillId="5" borderId="12" xfId="0" applyNumberFormat="1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left" vertical="center"/>
    </xf>
    <xf numFmtId="20" fontId="16" fillId="5" borderId="13" xfId="0" applyNumberFormat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</cellXfs>
  <cellStyles count="4">
    <cellStyle name="Bağlı Hücre" xfId="1" builtinId="24"/>
    <cellStyle name="İşaretli Hücre" xfId="2" builtinId="23"/>
    <cellStyle name="İyi" xfId="3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49409</xdr:colOff>
      <xdr:row>3</xdr:row>
      <xdr:rowOff>43907</xdr:rowOff>
    </xdr:from>
    <xdr:to>
      <xdr:col>2</xdr:col>
      <xdr:colOff>271983</xdr:colOff>
      <xdr:row>6</xdr:row>
      <xdr:rowOff>112059</xdr:rowOff>
    </xdr:to>
    <xdr:pic>
      <xdr:nvPicPr>
        <xdr:cNvPr id="4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321" y="424907"/>
          <a:ext cx="1275927" cy="639652"/>
        </a:xfrm>
        <a:prstGeom prst="rect">
          <a:avLst/>
        </a:prstGeom>
      </xdr:spPr>
    </xdr:pic>
    <xdr:clientData/>
  </xdr:twoCellAnchor>
  <xdr:twoCellAnchor editAs="oneCell">
    <xdr:from>
      <xdr:col>7</xdr:col>
      <xdr:colOff>404456</xdr:colOff>
      <xdr:row>3</xdr:row>
      <xdr:rowOff>35502</xdr:rowOff>
    </xdr:from>
    <xdr:to>
      <xdr:col>8</xdr:col>
      <xdr:colOff>362665</xdr:colOff>
      <xdr:row>6</xdr:row>
      <xdr:rowOff>142197</xdr:rowOff>
    </xdr:to>
    <xdr:pic>
      <xdr:nvPicPr>
        <xdr:cNvPr id="8" name="Resi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4544" y="416502"/>
          <a:ext cx="1056386" cy="678195"/>
        </a:xfrm>
        <a:prstGeom prst="rect">
          <a:avLst/>
        </a:prstGeom>
      </xdr:spPr>
    </xdr:pic>
    <xdr:clientData/>
  </xdr:twoCellAnchor>
  <xdr:twoCellAnchor editAs="oneCell">
    <xdr:from>
      <xdr:col>2</xdr:col>
      <xdr:colOff>284984</xdr:colOff>
      <xdr:row>3</xdr:row>
      <xdr:rowOff>118476</xdr:rowOff>
    </xdr:from>
    <xdr:to>
      <xdr:col>2</xdr:col>
      <xdr:colOff>2050675</xdr:colOff>
      <xdr:row>6</xdr:row>
      <xdr:rowOff>75903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2249" y="499476"/>
          <a:ext cx="1765691" cy="528927"/>
        </a:xfrm>
        <a:prstGeom prst="rect">
          <a:avLst/>
        </a:prstGeom>
      </xdr:spPr>
    </xdr:pic>
    <xdr:clientData/>
  </xdr:twoCellAnchor>
  <xdr:twoCellAnchor editAs="oneCell">
    <xdr:from>
      <xdr:col>2</xdr:col>
      <xdr:colOff>2126821</xdr:colOff>
      <xdr:row>3</xdr:row>
      <xdr:rowOff>155712</xdr:rowOff>
    </xdr:from>
    <xdr:to>
      <xdr:col>4</xdr:col>
      <xdr:colOff>313765</xdr:colOff>
      <xdr:row>6</xdr:row>
      <xdr:rowOff>69835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4086" y="536712"/>
          <a:ext cx="1391826" cy="485623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571501</xdr:colOff>
      <xdr:row>2</xdr:row>
      <xdr:rowOff>112434</xdr:rowOff>
    </xdr:from>
    <xdr:to>
      <xdr:col>8</xdr:col>
      <xdr:colOff>1529666</xdr:colOff>
      <xdr:row>6</xdr:row>
      <xdr:rowOff>313765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9766" y="302934"/>
          <a:ext cx="958165" cy="963331"/>
        </a:xfrm>
        <a:prstGeom prst="rect">
          <a:avLst/>
        </a:prstGeom>
      </xdr:spPr>
    </xdr:pic>
    <xdr:clientData/>
  </xdr:twoCellAnchor>
  <xdr:twoCellAnchor editAs="oneCell">
    <xdr:from>
      <xdr:col>4</xdr:col>
      <xdr:colOff>593912</xdr:colOff>
      <xdr:row>2</xdr:row>
      <xdr:rowOff>89647</xdr:rowOff>
    </xdr:from>
    <xdr:to>
      <xdr:col>5</xdr:col>
      <xdr:colOff>941294</xdr:colOff>
      <xdr:row>6</xdr:row>
      <xdr:rowOff>230602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6059" y="280147"/>
          <a:ext cx="1692088" cy="902955"/>
        </a:xfrm>
        <a:prstGeom prst="rect">
          <a:avLst/>
        </a:prstGeom>
      </xdr:spPr>
    </xdr:pic>
    <xdr:clientData/>
  </xdr:twoCellAnchor>
  <xdr:twoCellAnchor editAs="oneCell">
    <xdr:from>
      <xdr:col>6</xdr:col>
      <xdr:colOff>134471</xdr:colOff>
      <xdr:row>3</xdr:row>
      <xdr:rowOff>11206</xdr:rowOff>
    </xdr:from>
    <xdr:to>
      <xdr:col>7</xdr:col>
      <xdr:colOff>192294</xdr:colOff>
      <xdr:row>6</xdr:row>
      <xdr:rowOff>204754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7942" y="392206"/>
          <a:ext cx="1234440" cy="765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22" workbookViewId="0">
      <selection activeCell="D39" sqref="D39"/>
    </sheetView>
  </sheetViews>
  <sheetFormatPr defaultRowHeight="15" x14ac:dyDescent="0.25"/>
  <cols>
    <col min="1" max="1" width="18.140625" customWidth="1"/>
    <col min="2" max="2" width="23.85546875" customWidth="1"/>
    <col min="3" max="3" width="13.5703125" customWidth="1"/>
    <col min="4" max="4" width="12.140625" customWidth="1"/>
    <col min="5" max="5" width="11.85546875" customWidth="1"/>
    <col min="6" max="6" width="11.140625" customWidth="1"/>
    <col min="7" max="7" width="13.42578125" customWidth="1"/>
    <col min="8" max="8" width="12.7109375" customWidth="1"/>
  </cols>
  <sheetData>
    <row r="1" spans="1:8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x14ac:dyDescent="0.25">
      <c r="A2" s="6" t="s">
        <v>8</v>
      </c>
      <c r="B2" s="6"/>
      <c r="C2" s="6" t="s">
        <v>9</v>
      </c>
      <c r="D2" s="6" t="s">
        <v>9</v>
      </c>
      <c r="E2" s="6" t="s">
        <v>9</v>
      </c>
      <c r="F2" s="6" t="s">
        <v>10</v>
      </c>
      <c r="G2" s="6" t="s">
        <v>11</v>
      </c>
      <c r="H2" s="6" t="s">
        <v>12</v>
      </c>
    </row>
    <row r="3" spans="1:8" ht="15.75" x14ac:dyDescent="0.25">
      <c r="A3" s="7" t="s">
        <v>58</v>
      </c>
      <c r="B3" s="9" t="s">
        <v>26</v>
      </c>
      <c r="C3" s="9"/>
      <c r="D3" s="9"/>
      <c r="E3" s="9"/>
      <c r="F3" s="8"/>
      <c r="G3" s="9"/>
      <c r="H3" s="8">
        <v>0.375</v>
      </c>
    </row>
    <row r="4" spans="1:8" ht="15.75" x14ac:dyDescent="0.25">
      <c r="A4" s="7" t="s">
        <v>59</v>
      </c>
      <c r="B4" s="9" t="s">
        <v>23</v>
      </c>
      <c r="C4" s="9"/>
      <c r="D4" s="23"/>
      <c r="E4" s="9"/>
      <c r="F4" s="8">
        <v>6.9444444444444441E-3</v>
      </c>
      <c r="G4" s="9"/>
      <c r="H4" s="8">
        <f t="shared" ref="H4:H11" si="0">H3+F4</f>
        <v>0.38194444444444442</v>
      </c>
    </row>
    <row r="5" spans="1:8" ht="15.75" x14ac:dyDescent="0.25">
      <c r="A5" s="7" t="s">
        <v>60</v>
      </c>
      <c r="B5" s="9" t="s">
        <v>14</v>
      </c>
      <c r="C5" s="9"/>
      <c r="D5" s="9"/>
      <c r="E5" s="9"/>
      <c r="F5" s="8">
        <v>1.0416666666666666E-2</v>
      </c>
      <c r="G5" s="9"/>
      <c r="H5" s="8">
        <f t="shared" si="0"/>
        <v>0.3923611111111111</v>
      </c>
    </row>
    <row r="6" spans="1:8" ht="15.75" x14ac:dyDescent="0.25">
      <c r="A6" s="7" t="s">
        <v>41</v>
      </c>
      <c r="B6" s="9" t="s">
        <v>29</v>
      </c>
      <c r="C6" s="10"/>
      <c r="D6" s="11">
        <v>6.65</v>
      </c>
      <c r="E6" s="11">
        <f>D6</f>
        <v>6.65</v>
      </c>
      <c r="F6" s="8">
        <v>1.3888888888888888E-2</v>
      </c>
      <c r="G6" s="11">
        <f>(E6/(F6*24))</f>
        <v>19.950000000000003</v>
      </c>
      <c r="H6" s="8">
        <f t="shared" si="0"/>
        <v>0.40625</v>
      </c>
    </row>
    <row r="7" spans="1:8" ht="15.75" x14ac:dyDescent="0.25">
      <c r="A7" s="7" t="s">
        <v>16</v>
      </c>
      <c r="B7" s="12" t="s">
        <v>30</v>
      </c>
      <c r="C7" s="13">
        <v>10.3</v>
      </c>
      <c r="D7" s="13"/>
      <c r="E7" s="13"/>
      <c r="F7" s="14">
        <v>2.0833333333333333E-3</v>
      </c>
      <c r="G7" s="7"/>
      <c r="H7" s="15">
        <f t="shared" si="0"/>
        <v>0.40833333333333333</v>
      </c>
    </row>
    <row r="8" spans="1:8" ht="15.75" x14ac:dyDescent="0.25">
      <c r="A8" s="7" t="s">
        <v>42</v>
      </c>
      <c r="B8" s="9" t="s">
        <v>31</v>
      </c>
      <c r="C8" s="10"/>
      <c r="D8" s="11">
        <v>11.3</v>
      </c>
      <c r="E8" s="11">
        <f>C7+D8</f>
        <v>21.6</v>
      </c>
      <c r="F8" s="8">
        <v>2.7777777777777776E-2</v>
      </c>
      <c r="G8" s="11">
        <f>(E8/(F8*24))</f>
        <v>32.400000000000006</v>
      </c>
      <c r="H8" s="8">
        <f t="shared" si="0"/>
        <v>0.43611111111111112</v>
      </c>
    </row>
    <row r="9" spans="1:8" ht="15.75" x14ac:dyDescent="0.25">
      <c r="A9" s="7" t="s">
        <v>21</v>
      </c>
      <c r="B9" s="12" t="s">
        <v>32</v>
      </c>
      <c r="C9" s="7">
        <v>5.69</v>
      </c>
      <c r="D9" s="13"/>
      <c r="E9" s="13"/>
      <c r="F9" s="14">
        <v>2.0833333333333333E-3</v>
      </c>
      <c r="G9" s="7"/>
      <c r="H9" s="15">
        <f t="shared" si="0"/>
        <v>0.43819444444444444</v>
      </c>
    </row>
    <row r="10" spans="1:8" ht="15.75" x14ac:dyDescent="0.25">
      <c r="A10" s="7" t="s">
        <v>43</v>
      </c>
      <c r="B10" s="9" t="s">
        <v>28</v>
      </c>
      <c r="C10" s="10"/>
      <c r="D10" s="11">
        <v>13.45</v>
      </c>
      <c r="E10" s="11">
        <f>C9+D10</f>
        <v>19.14</v>
      </c>
      <c r="F10" s="8">
        <v>2.7777777777777776E-2</v>
      </c>
      <c r="G10" s="16">
        <f>(E10/(F10*24))</f>
        <v>28.71</v>
      </c>
      <c r="H10" s="8">
        <f t="shared" si="0"/>
        <v>0.46597222222222223</v>
      </c>
    </row>
    <row r="11" spans="1:8" ht="15.75" x14ac:dyDescent="0.25">
      <c r="A11" s="7" t="s">
        <v>44</v>
      </c>
      <c r="B11" s="9" t="s">
        <v>33</v>
      </c>
      <c r="C11" s="10"/>
      <c r="D11" s="11"/>
      <c r="E11" s="11"/>
      <c r="F11" s="8">
        <v>1.0416666666666666E-2</v>
      </c>
      <c r="G11" s="16"/>
      <c r="H11" s="8">
        <f t="shared" si="0"/>
        <v>0.47638888888888892</v>
      </c>
    </row>
    <row r="12" spans="1:8" x14ac:dyDescent="0.25">
      <c r="A12" s="17"/>
      <c r="B12" s="18" t="s">
        <v>22</v>
      </c>
      <c r="C12" s="17"/>
      <c r="D12" s="19"/>
      <c r="E12" s="19"/>
      <c r="F12" s="20">
        <v>2.0833333333333332E-2</v>
      </c>
      <c r="G12" s="17"/>
      <c r="H12" s="20"/>
    </row>
    <row r="13" spans="1:8" ht="15.75" x14ac:dyDescent="0.25">
      <c r="A13" s="24" t="s">
        <v>4</v>
      </c>
      <c r="B13" s="25"/>
      <c r="C13" s="24">
        <f>C9+C7</f>
        <v>15.990000000000002</v>
      </c>
      <c r="D13" s="26">
        <f>D10+D8+D6</f>
        <v>31.4</v>
      </c>
      <c r="E13" s="26">
        <f>E10+E8+E6</f>
        <v>47.39</v>
      </c>
      <c r="F13" s="27"/>
      <c r="G13" s="28"/>
      <c r="H13" s="27"/>
    </row>
    <row r="14" spans="1:8" ht="21" x14ac:dyDescent="0.25">
      <c r="A14" s="156" t="s">
        <v>27</v>
      </c>
      <c r="B14" s="156"/>
      <c r="C14" s="156"/>
      <c r="D14" s="156"/>
      <c r="E14" s="156"/>
      <c r="F14" s="156"/>
      <c r="G14" s="156"/>
      <c r="H14" s="156"/>
    </row>
    <row r="15" spans="1:8" x14ac:dyDescent="0.25">
      <c r="A15" s="6" t="s">
        <v>0</v>
      </c>
      <c r="B15" s="6" t="s">
        <v>1</v>
      </c>
      <c r="C15" s="6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7</v>
      </c>
    </row>
    <row r="16" spans="1:8" x14ac:dyDescent="0.25">
      <c r="A16" s="6" t="s">
        <v>8</v>
      </c>
      <c r="B16" s="6"/>
      <c r="C16" s="6" t="s">
        <v>9</v>
      </c>
      <c r="D16" s="6" t="s">
        <v>9</v>
      </c>
      <c r="E16" s="6" t="s">
        <v>9</v>
      </c>
      <c r="F16" s="6" t="s">
        <v>10</v>
      </c>
      <c r="G16" s="6" t="s">
        <v>11</v>
      </c>
      <c r="H16" s="6" t="s">
        <v>12</v>
      </c>
    </row>
    <row r="17" spans="1:8" ht="15.75" x14ac:dyDescent="0.25">
      <c r="A17" s="7" t="s">
        <v>45</v>
      </c>
      <c r="B17" s="29" t="s">
        <v>14</v>
      </c>
      <c r="C17" s="29"/>
      <c r="D17" s="10"/>
      <c r="E17" s="10"/>
      <c r="F17" s="8">
        <v>2.0833333333333332E-2</v>
      </c>
      <c r="G17" s="11"/>
      <c r="H17" s="8">
        <f>H11+F17</f>
        <v>0.49722222222222223</v>
      </c>
    </row>
    <row r="18" spans="1:8" ht="15.75" x14ac:dyDescent="0.25">
      <c r="A18" s="7" t="s">
        <v>46</v>
      </c>
      <c r="B18" s="9" t="s">
        <v>29</v>
      </c>
      <c r="C18" s="10"/>
      <c r="D18" s="10">
        <v>6.65</v>
      </c>
      <c r="E18" s="10">
        <f>D18</f>
        <v>6.65</v>
      </c>
      <c r="F18" s="8">
        <v>1.3888888888888888E-2</v>
      </c>
      <c r="G18" s="11">
        <f>(E18/(F18*24))</f>
        <v>19.950000000000003</v>
      </c>
      <c r="H18" s="8">
        <f t="shared" ref="H18:H23" si="1">H17+F18</f>
        <v>0.51111111111111107</v>
      </c>
    </row>
    <row r="19" spans="1:8" ht="15.75" x14ac:dyDescent="0.25">
      <c r="A19" s="7" t="s">
        <v>17</v>
      </c>
      <c r="B19" s="12" t="s">
        <v>34</v>
      </c>
      <c r="C19" s="13">
        <v>10.3</v>
      </c>
      <c r="D19" s="7"/>
      <c r="E19" s="7"/>
      <c r="F19" s="14">
        <v>2.0833333333333333E-3</v>
      </c>
      <c r="G19" s="7"/>
      <c r="H19" s="15">
        <f t="shared" si="1"/>
        <v>0.5131944444444444</v>
      </c>
    </row>
    <row r="20" spans="1:8" ht="15.75" x14ac:dyDescent="0.25">
      <c r="A20" s="7" t="s">
        <v>47</v>
      </c>
      <c r="B20" s="9" t="s">
        <v>31</v>
      </c>
      <c r="C20" s="10"/>
      <c r="D20" s="11">
        <v>11.3</v>
      </c>
      <c r="E20" s="11">
        <f>C19+D20</f>
        <v>21.6</v>
      </c>
      <c r="F20" s="8">
        <v>2.7777777777777776E-2</v>
      </c>
      <c r="G20" s="16">
        <f>(E20/(F20*24))</f>
        <v>32.400000000000006</v>
      </c>
      <c r="H20" s="8">
        <f t="shared" si="1"/>
        <v>0.54097222222222219</v>
      </c>
    </row>
    <row r="21" spans="1:8" ht="15.75" x14ac:dyDescent="0.25">
      <c r="A21" s="7" t="s">
        <v>18</v>
      </c>
      <c r="B21" s="12" t="s">
        <v>35</v>
      </c>
      <c r="C21" s="7">
        <v>5.69</v>
      </c>
      <c r="D21" s="7"/>
      <c r="E21" s="7"/>
      <c r="F21" s="14">
        <v>2.0833333333333333E-3</v>
      </c>
      <c r="G21" s="7"/>
      <c r="H21" s="15">
        <f t="shared" si="1"/>
        <v>0.54305555555555551</v>
      </c>
    </row>
    <row r="22" spans="1:8" ht="15.75" x14ac:dyDescent="0.25">
      <c r="A22" s="7" t="s">
        <v>48</v>
      </c>
      <c r="B22" s="9" t="s">
        <v>28</v>
      </c>
      <c r="C22" s="10"/>
      <c r="D22" s="10">
        <v>13.45</v>
      </c>
      <c r="E22" s="10">
        <f>D22+C21</f>
        <v>19.14</v>
      </c>
      <c r="F22" s="8">
        <v>2.0833333333333332E-2</v>
      </c>
      <c r="G22" s="11">
        <f>(E22/(F22*24))</f>
        <v>38.28</v>
      </c>
      <c r="H22" s="8">
        <f t="shared" si="1"/>
        <v>0.56388888888888888</v>
      </c>
    </row>
    <row r="23" spans="1:8" ht="15.75" x14ac:dyDescent="0.25">
      <c r="A23" s="7" t="s">
        <v>49</v>
      </c>
      <c r="B23" s="9" t="s">
        <v>36</v>
      </c>
      <c r="C23" s="10"/>
      <c r="D23" s="10"/>
      <c r="E23" s="10"/>
      <c r="F23" s="8">
        <v>2.0833333333333332E-2</v>
      </c>
      <c r="G23" s="11"/>
      <c r="H23" s="8">
        <f t="shared" si="1"/>
        <v>0.58472222222222225</v>
      </c>
    </row>
    <row r="24" spans="1:8" x14ac:dyDescent="0.25">
      <c r="A24" s="17"/>
      <c r="B24" s="18" t="s">
        <v>24</v>
      </c>
      <c r="C24" s="17"/>
      <c r="D24" s="17"/>
      <c r="E24" s="17"/>
      <c r="F24" s="20"/>
      <c r="G24" s="17"/>
      <c r="H24" s="20"/>
    </row>
    <row r="25" spans="1:8" ht="15.75" x14ac:dyDescent="0.25">
      <c r="A25" s="24" t="s">
        <v>4</v>
      </c>
      <c r="B25" s="25"/>
      <c r="C25" s="26">
        <f>C21+C19</f>
        <v>15.990000000000002</v>
      </c>
      <c r="D25" s="26">
        <f>D22+D20+D18</f>
        <v>31.4</v>
      </c>
      <c r="E25" s="26">
        <f>E22+E20+E18</f>
        <v>47.39</v>
      </c>
      <c r="F25" s="27"/>
      <c r="G25" s="28"/>
      <c r="H25" s="27"/>
    </row>
    <row r="26" spans="1:8" ht="21" x14ac:dyDescent="0.25">
      <c r="A26" s="156" t="s">
        <v>57</v>
      </c>
      <c r="B26" s="156"/>
      <c r="C26" s="156"/>
      <c r="D26" s="156"/>
      <c r="E26" s="156"/>
      <c r="F26" s="156"/>
      <c r="G26" s="156"/>
      <c r="H26" s="156"/>
    </row>
    <row r="27" spans="1:8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4</v>
      </c>
      <c r="F27" s="6" t="s">
        <v>5</v>
      </c>
      <c r="G27" s="6" t="s">
        <v>6</v>
      </c>
      <c r="H27" s="6" t="s">
        <v>7</v>
      </c>
    </row>
    <row r="28" spans="1:8" x14ac:dyDescent="0.25">
      <c r="A28" s="6" t="s">
        <v>8</v>
      </c>
      <c r="B28" s="6"/>
      <c r="C28" s="6" t="s">
        <v>9</v>
      </c>
      <c r="D28" s="6" t="s">
        <v>9</v>
      </c>
      <c r="E28" s="6" t="s">
        <v>9</v>
      </c>
      <c r="F28" s="6" t="s">
        <v>10</v>
      </c>
      <c r="G28" s="6" t="s">
        <v>11</v>
      </c>
      <c r="H28" s="6" t="s">
        <v>12</v>
      </c>
    </row>
    <row r="29" spans="1:8" ht="15.75" x14ac:dyDescent="0.25">
      <c r="A29" s="7" t="s">
        <v>50</v>
      </c>
      <c r="B29" s="29" t="s">
        <v>14</v>
      </c>
      <c r="C29" s="29"/>
      <c r="D29" s="10"/>
      <c r="E29" s="10"/>
      <c r="F29" s="8">
        <v>2.0833333333333332E-2</v>
      </c>
      <c r="G29" s="11"/>
      <c r="H29" s="8">
        <v>0.60555555555555551</v>
      </c>
    </row>
    <row r="30" spans="1:8" ht="15.75" x14ac:dyDescent="0.25">
      <c r="A30" s="7" t="s">
        <v>51</v>
      </c>
      <c r="B30" s="9" t="s">
        <v>25</v>
      </c>
      <c r="C30" s="10"/>
      <c r="D30" s="10">
        <v>14.57</v>
      </c>
      <c r="E30" s="10">
        <v>14.57</v>
      </c>
      <c r="F30" s="8">
        <v>2.0833333333333332E-2</v>
      </c>
      <c r="G30" s="11">
        <f>(E30/(F30*24))</f>
        <v>29.14</v>
      </c>
      <c r="H30" s="8">
        <f t="shared" ref="H30:H35" si="2">H29+F30</f>
        <v>0.62638888888888888</v>
      </c>
    </row>
    <row r="31" spans="1:8" ht="15.75" x14ac:dyDescent="0.25">
      <c r="A31" s="7" t="s">
        <v>19</v>
      </c>
      <c r="B31" s="12" t="s">
        <v>37</v>
      </c>
      <c r="C31" s="7">
        <v>7.11</v>
      </c>
      <c r="D31" s="7"/>
      <c r="E31" s="7"/>
      <c r="F31" s="14">
        <v>2.0833333333333333E-3</v>
      </c>
      <c r="G31" s="7"/>
      <c r="H31" s="15">
        <f t="shared" si="2"/>
        <v>0.62847222222222221</v>
      </c>
    </row>
    <row r="32" spans="1:8" ht="15.75" x14ac:dyDescent="0.25">
      <c r="A32" s="7" t="s">
        <v>52</v>
      </c>
      <c r="B32" s="9" t="s">
        <v>25</v>
      </c>
      <c r="C32" s="10"/>
      <c r="D32" s="10">
        <v>16.2</v>
      </c>
      <c r="E32" s="10">
        <f>D32+C31</f>
        <v>23.31</v>
      </c>
      <c r="F32" s="8">
        <v>2.0833333333333332E-2</v>
      </c>
      <c r="G32" s="16">
        <f>(E32/(F32*24))</f>
        <v>46.62</v>
      </c>
      <c r="H32" s="8">
        <f t="shared" si="2"/>
        <v>0.64930555555555558</v>
      </c>
    </row>
    <row r="33" spans="1:8" ht="15.75" x14ac:dyDescent="0.25">
      <c r="A33" s="7" t="s">
        <v>20</v>
      </c>
      <c r="B33" s="12" t="s">
        <v>38</v>
      </c>
      <c r="C33" s="7">
        <v>7.11</v>
      </c>
      <c r="D33" s="7"/>
      <c r="E33" s="7"/>
      <c r="F33" s="14">
        <v>2.0833333333333333E-3</v>
      </c>
      <c r="G33" s="7"/>
      <c r="H33" s="15">
        <f t="shared" si="2"/>
        <v>0.65138888888888891</v>
      </c>
    </row>
    <row r="34" spans="1:8" ht="15.75" x14ac:dyDescent="0.25">
      <c r="A34" s="7" t="s">
        <v>53</v>
      </c>
      <c r="B34" s="9" t="s">
        <v>28</v>
      </c>
      <c r="C34" s="10"/>
      <c r="D34" s="10">
        <v>25.28</v>
      </c>
      <c r="E34" s="10">
        <f>D34+C33</f>
        <v>32.39</v>
      </c>
      <c r="F34" s="8">
        <v>2.7777777777777776E-2</v>
      </c>
      <c r="G34" s="11">
        <f>(E34/(F34*24))</f>
        <v>48.585000000000001</v>
      </c>
      <c r="H34" s="8">
        <f t="shared" si="2"/>
        <v>0.6791666666666667</v>
      </c>
    </row>
    <row r="35" spans="1:8" ht="15.75" x14ac:dyDescent="0.25">
      <c r="A35" s="7" t="s">
        <v>54</v>
      </c>
      <c r="B35" s="9" t="s">
        <v>36</v>
      </c>
      <c r="C35" s="10"/>
      <c r="D35" s="10"/>
      <c r="E35" s="10"/>
      <c r="F35" s="8">
        <v>1.0416666666666666E-2</v>
      </c>
      <c r="G35" s="11"/>
      <c r="H35" s="8">
        <f t="shared" si="2"/>
        <v>0.68958333333333333</v>
      </c>
    </row>
    <row r="36" spans="1:8" x14ac:dyDescent="0.25">
      <c r="A36" s="17"/>
      <c r="B36" s="18" t="s">
        <v>22</v>
      </c>
      <c r="C36" s="17"/>
      <c r="D36" s="17"/>
      <c r="E36" s="17"/>
      <c r="F36" s="20">
        <v>1.0416666666666666E-2</v>
      </c>
      <c r="G36" s="17"/>
      <c r="H36" s="8"/>
    </row>
    <row r="37" spans="1:8" ht="15.75" x14ac:dyDescent="0.25">
      <c r="A37" s="7" t="s">
        <v>55</v>
      </c>
      <c r="B37" s="157" t="s">
        <v>39</v>
      </c>
      <c r="C37" s="157"/>
      <c r="D37" s="157"/>
      <c r="E37" s="157"/>
      <c r="F37" s="157"/>
      <c r="G37" s="157"/>
      <c r="H37" s="8">
        <f>H35+F36</f>
        <v>0.7</v>
      </c>
    </row>
    <row r="38" spans="1:8" ht="15.75" x14ac:dyDescent="0.25">
      <c r="A38" s="7" t="s">
        <v>56</v>
      </c>
      <c r="B38" s="9" t="s">
        <v>40</v>
      </c>
      <c r="C38" s="10"/>
      <c r="D38" s="10"/>
      <c r="E38" s="10"/>
      <c r="F38" s="8">
        <v>1.0416666666666666E-2</v>
      </c>
      <c r="G38" s="11">
        <f>(E38/(F38*24))</f>
        <v>0</v>
      </c>
      <c r="H38" s="8">
        <f>H37+F38</f>
        <v>0.71041666666666659</v>
      </c>
    </row>
    <row r="39" spans="1:8" ht="15.75" x14ac:dyDescent="0.25">
      <c r="A39" s="21" t="s">
        <v>4</v>
      </c>
      <c r="B39" s="22"/>
      <c r="C39" s="30">
        <f>C33+C31</f>
        <v>14.22</v>
      </c>
      <c r="D39" s="30">
        <f>D34+D32+D30</f>
        <v>56.050000000000004</v>
      </c>
      <c r="E39" s="30">
        <f>E34+E32+E30</f>
        <v>70.27000000000001</v>
      </c>
      <c r="F39" s="22"/>
      <c r="G39" s="22"/>
      <c r="H39" s="22"/>
    </row>
  </sheetData>
  <mergeCells count="3">
    <mergeCell ref="A26:H26"/>
    <mergeCell ref="B37:G37"/>
    <mergeCell ref="A14:H1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showGridLines="0" tabSelected="1" topLeftCell="A2" zoomScale="85" zoomScaleNormal="85" workbookViewId="0">
      <selection activeCell="E16" sqref="E16"/>
    </sheetView>
  </sheetViews>
  <sheetFormatPr defaultRowHeight="15" x14ac:dyDescent="0.25"/>
  <cols>
    <col min="1" max="1" width="8.85546875" bestFit="1" customWidth="1"/>
    <col min="2" max="2" width="15.85546875" customWidth="1"/>
    <col min="3" max="3" width="33.5703125" customWidth="1"/>
    <col min="4" max="4" width="14.42578125" customWidth="1"/>
    <col min="5" max="5" width="20.140625" customWidth="1"/>
    <col min="6" max="6" width="17.7109375" customWidth="1"/>
    <col min="7" max="7" width="17.5703125" customWidth="1"/>
    <col min="8" max="8" width="16.42578125" customWidth="1"/>
    <col min="9" max="9" width="24.85546875" customWidth="1"/>
  </cols>
  <sheetData>
    <row r="1" spans="2:9" ht="15" hidden="1" customHeight="1" x14ac:dyDescent="0.25">
      <c r="B1" s="158"/>
      <c r="C1" s="158"/>
      <c r="D1" s="158"/>
      <c r="E1" s="158"/>
      <c r="F1" s="158"/>
      <c r="G1" s="158"/>
      <c r="H1" s="158"/>
      <c r="I1" s="158"/>
    </row>
    <row r="2" spans="2:9" ht="15" customHeight="1" thickBot="1" x14ac:dyDescent="0.3">
      <c r="B2" s="159"/>
      <c r="C2" s="159"/>
      <c r="D2" s="159"/>
      <c r="E2" s="159"/>
      <c r="F2" s="159"/>
      <c r="G2" s="159"/>
      <c r="H2" s="159"/>
      <c r="I2" s="159"/>
    </row>
    <row r="3" spans="2:9" ht="15" customHeight="1" x14ac:dyDescent="0.25">
      <c r="B3" s="160"/>
      <c r="C3" s="161"/>
      <c r="D3" s="161"/>
      <c r="E3" s="161"/>
      <c r="F3" s="161"/>
      <c r="G3" s="161"/>
      <c r="H3" s="161"/>
      <c r="I3" s="162"/>
    </row>
    <row r="4" spans="2:9" ht="15" customHeight="1" x14ac:dyDescent="0.25">
      <c r="B4" s="163"/>
      <c r="C4" s="164"/>
      <c r="D4" s="164"/>
      <c r="E4" s="164"/>
      <c r="F4" s="164"/>
      <c r="G4" s="164"/>
      <c r="H4" s="164"/>
      <c r="I4" s="165"/>
    </row>
    <row r="5" spans="2:9" ht="15" customHeight="1" x14ac:dyDescent="0.25">
      <c r="B5" s="163"/>
      <c r="C5" s="164"/>
      <c r="D5" s="164"/>
      <c r="E5" s="164"/>
      <c r="F5" s="164"/>
      <c r="G5" s="164"/>
      <c r="H5" s="164"/>
      <c r="I5" s="165"/>
    </row>
    <row r="6" spans="2:9" ht="15" customHeight="1" x14ac:dyDescent="0.25">
      <c r="B6" s="163"/>
      <c r="C6" s="164"/>
      <c r="D6" s="164"/>
      <c r="E6" s="164"/>
      <c r="F6" s="164"/>
      <c r="G6" s="164"/>
      <c r="H6" s="164"/>
      <c r="I6" s="165"/>
    </row>
    <row r="7" spans="2:9" ht="30" customHeight="1" x14ac:dyDescent="0.25">
      <c r="B7" s="163"/>
      <c r="C7" s="164"/>
      <c r="D7" s="164"/>
      <c r="E7" s="164"/>
      <c r="F7" s="164"/>
      <c r="G7" s="164"/>
      <c r="H7" s="164"/>
      <c r="I7" s="165"/>
    </row>
    <row r="8" spans="2:9" ht="25.5" customHeight="1" x14ac:dyDescent="0.25">
      <c r="B8" s="5"/>
      <c r="C8" s="4"/>
      <c r="D8" s="4"/>
      <c r="E8" s="4"/>
      <c r="F8" s="166" t="s">
        <v>72</v>
      </c>
      <c r="G8" s="166"/>
      <c r="H8" s="166"/>
      <c r="I8" s="167"/>
    </row>
    <row r="9" spans="2:9" ht="25.5" customHeight="1" thickBot="1" x14ac:dyDescent="0.3">
      <c r="B9" s="64" t="s">
        <v>75</v>
      </c>
      <c r="C9" s="65"/>
      <c r="D9" s="65"/>
      <c r="E9" s="65"/>
      <c r="F9" s="65"/>
      <c r="G9" s="65"/>
      <c r="H9" s="65"/>
      <c r="I9" s="66"/>
    </row>
    <row r="10" spans="2:9" ht="25.5" customHeight="1" thickBot="1" x14ac:dyDescent="0.3">
      <c r="B10" s="67" t="s">
        <v>62</v>
      </c>
      <c r="C10" s="68" t="s">
        <v>1</v>
      </c>
      <c r="D10" s="68" t="s">
        <v>63</v>
      </c>
      <c r="E10" s="68" t="s">
        <v>64</v>
      </c>
      <c r="F10" s="68" t="s">
        <v>65</v>
      </c>
      <c r="G10" s="68" t="s">
        <v>66</v>
      </c>
      <c r="H10" s="68" t="s">
        <v>67</v>
      </c>
      <c r="I10" s="69" t="s">
        <v>68</v>
      </c>
    </row>
    <row r="11" spans="2:9" ht="22.5" customHeight="1" x14ac:dyDescent="0.25">
      <c r="B11" s="70">
        <v>0</v>
      </c>
      <c r="C11" s="63" t="s">
        <v>122</v>
      </c>
      <c r="D11" s="63"/>
      <c r="E11" s="63"/>
      <c r="F11" s="63"/>
      <c r="G11" s="63"/>
      <c r="H11" s="63"/>
      <c r="I11" s="71">
        <v>0.79166666666666663</v>
      </c>
    </row>
    <row r="12" spans="2:9" ht="22.5" customHeight="1" x14ac:dyDescent="0.25">
      <c r="B12" s="31">
        <v>1</v>
      </c>
      <c r="C12" s="33" t="s">
        <v>73</v>
      </c>
      <c r="D12" s="35"/>
      <c r="E12" s="35">
        <v>1.26</v>
      </c>
      <c r="F12" s="35">
        <f>E12</f>
        <v>1.26</v>
      </c>
      <c r="G12" s="36">
        <v>1.3888888888888888E-2</v>
      </c>
      <c r="H12" s="35">
        <f>(F12/(G12*24))</f>
        <v>3.7800000000000002</v>
      </c>
      <c r="I12" s="32">
        <f>I11+G12</f>
        <v>0.80555555555555547</v>
      </c>
    </row>
    <row r="13" spans="2:9" ht="22.5" customHeight="1" x14ac:dyDescent="0.25">
      <c r="B13" s="137" t="s">
        <v>13</v>
      </c>
      <c r="C13" s="138" t="s">
        <v>76</v>
      </c>
      <c r="D13" s="143">
        <v>1.2</v>
      </c>
      <c r="E13" s="139"/>
      <c r="F13" s="139"/>
      <c r="G13" s="140">
        <v>2.0833333333333333E-3</v>
      </c>
      <c r="H13" s="144"/>
      <c r="I13" s="142">
        <f t="shared" ref="I13:I65" si="0">I12+G13</f>
        <v>0.8076388888888888</v>
      </c>
    </row>
    <row r="14" spans="2:9" ht="22.5" customHeight="1" x14ac:dyDescent="0.25">
      <c r="B14" s="31" t="s">
        <v>74</v>
      </c>
      <c r="C14" s="33" t="s">
        <v>73</v>
      </c>
      <c r="D14" s="34"/>
      <c r="E14" s="35">
        <v>0.15</v>
      </c>
      <c r="F14" s="35">
        <f>D13+E14</f>
        <v>1.3499999999999999</v>
      </c>
      <c r="G14" s="36">
        <v>1.3888888888888888E-2</v>
      </c>
      <c r="H14" s="35">
        <f>(F14/(G14*24))</f>
        <v>4.05</v>
      </c>
      <c r="I14" s="32">
        <f>I13+G14</f>
        <v>0.82152777777777763</v>
      </c>
    </row>
    <row r="15" spans="2:9" ht="22.5" customHeight="1" x14ac:dyDescent="0.25">
      <c r="B15" s="137" t="s">
        <v>15</v>
      </c>
      <c r="C15" s="138" t="s">
        <v>76</v>
      </c>
      <c r="D15" s="143">
        <v>1.2</v>
      </c>
      <c r="E15" s="139"/>
      <c r="F15" s="139"/>
      <c r="G15" s="140">
        <v>2.0833333333333333E-3</v>
      </c>
      <c r="H15" s="141"/>
      <c r="I15" s="142">
        <f t="shared" si="0"/>
        <v>0.82361111111111096</v>
      </c>
    </row>
    <row r="16" spans="2:9" ht="22.5" customHeight="1" x14ac:dyDescent="0.25">
      <c r="B16" s="31" t="s">
        <v>74</v>
      </c>
      <c r="C16" s="33" t="s">
        <v>61</v>
      </c>
      <c r="D16" s="34"/>
      <c r="E16" s="34">
        <v>0.95</v>
      </c>
      <c r="F16" s="35">
        <f>D15+E16</f>
        <v>2.15</v>
      </c>
      <c r="G16" s="36">
        <v>2.7777777777777776E-2</v>
      </c>
      <c r="H16" s="39">
        <f>(F16/(G16*24))</f>
        <v>3.2250000000000001</v>
      </c>
      <c r="I16" s="32">
        <f t="shared" si="0"/>
        <v>0.85138888888888875</v>
      </c>
    </row>
    <row r="17" spans="2:11" ht="22.5" customHeight="1" thickBot="1" x14ac:dyDescent="0.3">
      <c r="B17" s="31" t="s">
        <v>86</v>
      </c>
      <c r="C17" s="33" t="s">
        <v>78</v>
      </c>
      <c r="D17" s="34"/>
      <c r="E17" s="35"/>
      <c r="F17" s="35"/>
      <c r="G17" s="36">
        <v>6.9444444444444441E-3</v>
      </c>
      <c r="H17" s="39"/>
      <c r="I17" s="32">
        <f>I16+G17</f>
        <v>0.85833333333333317</v>
      </c>
    </row>
    <row r="18" spans="2:11" ht="22.5" customHeight="1" thickBot="1" x14ac:dyDescent="0.3">
      <c r="B18" s="40"/>
      <c r="C18" s="41" t="s">
        <v>88</v>
      </c>
      <c r="D18" s="42"/>
      <c r="E18" s="43"/>
      <c r="F18" s="43"/>
      <c r="G18" s="44">
        <v>3.125E-2</v>
      </c>
      <c r="H18" s="42"/>
      <c r="I18" s="72"/>
    </row>
    <row r="19" spans="2:11" ht="22.5" customHeight="1" x14ac:dyDescent="0.25">
      <c r="B19" s="31" t="s">
        <v>87</v>
      </c>
      <c r="C19" s="63" t="s">
        <v>14</v>
      </c>
      <c r="D19" s="63"/>
      <c r="E19" s="63"/>
      <c r="F19" s="63"/>
      <c r="G19" s="63"/>
      <c r="H19" s="63"/>
      <c r="I19" s="32">
        <f>I17+G18</f>
        <v>0.88958333333333317</v>
      </c>
    </row>
    <row r="20" spans="2:11" ht="22.5" customHeight="1" x14ac:dyDescent="0.25">
      <c r="B20" s="31" t="s">
        <v>58</v>
      </c>
      <c r="C20" s="62" t="s">
        <v>70</v>
      </c>
      <c r="D20" s="62"/>
      <c r="E20" s="38">
        <v>0</v>
      </c>
      <c r="F20" s="38">
        <v>0</v>
      </c>
      <c r="G20" s="36">
        <v>0</v>
      </c>
      <c r="H20" s="62"/>
      <c r="I20" s="32">
        <f>I19+G20</f>
        <v>0.88958333333333317</v>
      </c>
    </row>
    <row r="21" spans="2:11" ht="22.5" customHeight="1" thickBot="1" x14ac:dyDescent="0.3">
      <c r="B21" s="64" t="s">
        <v>106</v>
      </c>
      <c r="C21" s="65"/>
      <c r="D21" s="65"/>
      <c r="E21" s="65"/>
      <c r="F21" s="65"/>
      <c r="G21" s="65"/>
      <c r="H21" s="65"/>
      <c r="I21" s="66"/>
    </row>
    <row r="22" spans="2:11" ht="22.5" customHeight="1" thickBot="1" x14ac:dyDescent="0.3">
      <c r="B22" s="67" t="s">
        <v>62</v>
      </c>
      <c r="C22" s="68" t="s">
        <v>1</v>
      </c>
      <c r="D22" s="68" t="s">
        <v>63</v>
      </c>
      <c r="E22" s="68" t="s">
        <v>64</v>
      </c>
      <c r="F22" s="68" t="s">
        <v>65</v>
      </c>
      <c r="G22" s="68" t="s">
        <v>66</v>
      </c>
      <c r="H22" s="68" t="s">
        <v>67</v>
      </c>
      <c r="I22" s="69" t="s">
        <v>68</v>
      </c>
    </row>
    <row r="23" spans="2:11" ht="22.5" customHeight="1" x14ac:dyDescent="0.25">
      <c r="B23" s="78" t="s">
        <v>59</v>
      </c>
      <c r="C23" s="79" t="s">
        <v>26</v>
      </c>
      <c r="D23" s="80"/>
      <c r="E23" s="81">
        <v>0</v>
      </c>
      <c r="F23" s="81">
        <f>D21+E23</f>
        <v>0</v>
      </c>
      <c r="G23" s="82"/>
      <c r="H23" s="83"/>
      <c r="I23" s="71">
        <v>0.58333333333333337</v>
      </c>
    </row>
    <row r="24" spans="2:11" ht="22.5" customHeight="1" thickBot="1" x14ac:dyDescent="0.3">
      <c r="B24" s="61" t="s">
        <v>60</v>
      </c>
      <c r="C24" s="48" t="s">
        <v>23</v>
      </c>
      <c r="D24" s="50"/>
      <c r="E24" s="51">
        <v>0</v>
      </c>
      <c r="F24" s="51">
        <v>0</v>
      </c>
      <c r="G24" s="49">
        <v>0</v>
      </c>
      <c r="H24" s="55"/>
      <c r="I24" s="32">
        <f t="shared" ref="I24" si="1">I23+G24</f>
        <v>0.58333333333333337</v>
      </c>
    </row>
    <row r="25" spans="2:11" ht="22.5" customHeight="1" thickBot="1" x14ac:dyDescent="0.3">
      <c r="B25" s="58"/>
      <c r="C25" s="41" t="s">
        <v>89</v>
      </c>
      <c r="D25" s="59"/>
      <c r="E25" s="60"/>
      <c r="F25" s="60"/>
      <c r="G25" s="57">
        <v>1.0416666666666666E-2</v>
      </c>
      <c r="H25" s="59"/>
      <c r="I25" s="73"/>
    </row>
    <row r="26" spans="2:11" ht="22.5" customHeight="1" x14ac:dyDescent="0.25">
      <c r="B26" s="61" t="s">
        <v>77</v>
      </c>
      <c r="C26" s="56" t="s">
        <v>14</v>
      </c>
      <c r="D26" s="56"/>
      <c r="E26" s="50"/>
      <c r="F26" s="50"/>
      <c r="G26" s="49"/>
      <c r="H26" s="51"/>
      <c r="I26" s="32">
        <f>I24+G25</f>
        <v>0.59375</v>
      </c>
    </row>
    <row r="27" spans="2:11" ht="22.5" customHeight="1" x14ac:dyDescent="0.25">
      <c r="B27" s="61">
        <v>3</v>
      </c>
      <c r="C27" s="56" t="s">
        <v>79</v>
      </c>
      <c r="D27" s="56"/>
      <c r="E27" s="50">
        <v>27.67</v>
      </c>
      <c r="F27" s="50">
        <v>27.67</v>
      </c>
      <c r="G27" s="49">
        <v>3.4722222222222224E-2</v>
      </c>
      <c r="H27" s="51">
        <v>33.200000000000003</v>
      </c>
      <c r="I27" s="32">
        <f>I26+G27</f>
        <v>0.62847222222222221</v>
      </c>
    </row>
    <row r="28" spans="2:11" ht="22.5" customHeight="1" x14ac:dyDescent="0.25">
      <c r="B28" s="137" t="s">
        <v>16</v>
      </c>
      <c r="C28" s="138" t="s">
        <v>80</v>
      </c>
      <c r="D28" s="143">
        <v>6.6</v>
      </c>
      <c r="E28" s="139"/>
      <c r="F28" s="139"/>
      <c r="G28" s="140">
        <v>2.0833333333333333E-3</v>
      </c>
      <c r="H28" s="141"/>
      <c r="I28" s="142">
        <f t="shared" ref="I28:I30" si="2">I27+G28</f>
        <v>0.63055555555555554</v>
      </c>
    </row>
    <row r="29" spans="2:11" s="94" customFormat="1" ht="22.5" customHeight="1" x14ac:dyDescent="0.25">
      <c r="B29" s="95">
        <v>4</v>
      </c>
      <c r="C29" s="33" t="s">
        <v>83</v>
      </c>
      <c r="D29" s="96"/>
      <c r="E29" s="35">
        <v>25.9</v>
      </c>
      <c r="F29" s="35">
        <v>32.5</v>
      </c>
      <c r="G29" s="36">
        <v>4.8611111111111112E-2</v>
      </c>
      <c r="H29" s="34">
        <v>27.66</v>
      </c>
      <c r="I29" s="32">
        <f t="shared" si="2"/>
        <v>0.6791666666666667</v>
      </c>
      <c r="K29" s="145"/>
    </row>
    <row r="30" spans="2:11" ht="22.5" customHeight="1" x14ac:dyDescent="0.25">
      <c r="B30" s="137" t="s">
        <v>21</v>
      </c>
      <c r="C30" s="138" t="s">
        <v>84</v>
      </c>
      <c r="D30" s="139">
        <v>10.72</v>
      </c>
      <c r="E30" s="139"/>
      <c r="F30" s="139"/>
      <c r="G30" s="140">
        <v>2.0833333333333333E-3</v>
      </c>
      <c r="H30" s="141"/>
      <c r="I30" s="142">
        <f t="shared" si="2"/>
        <v>0.68125000000000002</v>
      </c>
    </row>
    <row r="31" spans="2:11" ht="12.75" customHeight="1" x14ac:dyDescent="0.25">
      <c r="B31" s="87" t="s">
        <v>81</v>
      </c>
      <c r="C31" s="88" t="s">
        <v>82</v>
      </c>
      <c r="D31" s="89"/>
      <c r="E31" s="90">
        <v>2.86</v>
      </c>
      <c r="F31" s="90"/>
      <c r="G31" s="91"/>
      <c r="H31" s="92"/>
      <c r="I31" s="93"/>
    </row>
    <row r="32" spans="2:11" s="94" customFormat="1" ht="22.5" customHeight="1" x14ac:dyDescent="0.25">
      <c r="B32" s="95">
        <v>5</v>
      </c>
      <c r="C32" s="33" t="s">
        <v>83</v>
      </c>
      <c r="D32" s="96"/>
      <c r="E32" s="35">
        <v>4.47</v>
      </c>
      <c r="F32" s="35">
        <v>18.05</v>
      </c>
      <c r="G32" s="36">
        <v>2.7777777777777776E-2</v>
      </c>
      <c r="H32" s="34">
        <v>21.66</v>
      </c>
      <c r="I32" s="32">
        <f>I30+G32</f>
        <v>0.70902777777777781</v>
      </c>
    </row>
    <row r="33" spans="2:9" ht="22.5" customHeight="1" x14ac:dyDescent="0.25">
      <c r="B33" s="137" t="s">
        <v>17</v>
      </c>
      <c r="C33" s="138" t="s">
        <v>91</v>
      </c>
      <c r="D33" s="139">
        <v>10.72</v>
      </c>
      <c r="E33" s="139"/>
      <c r="F33" s="139"/>
      <c r="G33" s="140">
        <v>2.0833333333333333E-3</v>
      </c>
      <c r="H33" s="141"/>
      <c r="I33" s="142">
        <f>I32+G33</f>
        <v>0.71111111111111114</v>
      </c>
    </row>
    <row r="34" spans="2:9" ht="22.5" customHeight="1" x14ac:dyDescent="0.25">
      <c r="B34" s="31" t="s">
        <v>108</v>
      </c>
      <c r="C34" s="33" t="s">
        <v>61</v>
      </c>
      <c r="D34" s="34"/>
      <c r="E34" s="34">
        <v>49.3</v>
      </c>
      <c r="F34" s="35">
        <f>D33+E34</f>
        <v>60.019999999999996</v>
      </c>
      <c r="G34" s="36">
        <v>5.5555555555555552E-2</v>
      </c>
      <c r="H34" s="39">
        <f>(F34/(G34*24))</f>
        <v>45.015000000000001</v>
      </c>
      <c r="I34" s="32">
        <f t="shared" ref="I34:I35" si="3">I33+G34</f>
        <v>0.76666666666666672</v>
      </c>
    </row>
    <row r="35" spans="2:9" ht="22.5" customHeight="1" thickBot="1" x14ac:dyDescent="0.3">
      <c r="B35" s="31" t="s">
        <v>109</v>
      </c>
      <c r="C35" s="33" t="s">
        <v>85</v>
      </c>
      <c r="D35" s="34"/>
      <c r="E35" s="35"/>
      <c r="F35" s="35"/>
      <c r="G35" s="36">
        <v>6.9444444444444441E-3</v>
      </c>
      <c r="H35" s="39"/>
      <c r="I35" s="32">
        <f t="shared" si="3"/>
        <v>0.77361111111111114</v>
      </c>
    </row>
    <row r="36" spans="2:9" ht="22.5" customHeight="1" thickBot="1" x14ac:dyDescent="0.3">
      <c r="B36" s="40"/>
      <c r="C36" s="41" t="s">
        <v>90</v>
      </c>
      <c r="D36" s="42"/>
      <c r="E36" s="43"/>
      <c r="F36" s="43"/>
      <c r="G36" s="44">
        <v>3.125E-2</v>
      </c>
      <c r="H36" s="42"/>
      <c r="I36" s="72"/>
    </row>
    <row r="37" spans="2:9" ht="22.5" customHeight="1" x14ac:dyDescent="0.25">
      <c r="B37" s="31" t="s">
        <v>110</v>
      </c>
      <c r="C37" s="63" t="s">
        <v>14</v>
      </c>
      <c r="D37" s="63"/>
      <c r="E37" s="63"/>
      <c r="F37" s="63"/>
      <c r="G37" s="63"/>
      <c r="H37" s="63"/>
      <c r="I37" s="32">
        <f>I35+G36</f>
        <v>0.80486111111111114</v>
      </c>
    </row>
    <row r="38" spans="2:9" ht="22.5" customHeight="1" x14ac:dyDescent="0.25">
      <c r="B38" s="31" t="s">
        <v>111</v>
      </c>
      <c r="C38" s="62" t="s">
        <v>70</v>
      </c>
      <c r="D38" s="62"/>
      <c r="E38" s="38">
        <v>0.1</v>
      </c>
      <c r="F38" s="38">
        <v>0.1</v>
      </c>
      <c r="G38" s="36">
        <v>1.0416666666666666E-2</v>
      </c>
      <c r="H38" s="62"/>
      <c r="I38" s="32">
        <f>I37+G38</f>
        <v>0.81527777777777777</v>
      </c>
    </row>
    <row r="39" spans="2:9" ht="22.5" customHeight="1" x14ac:dyDescent="0.25">
      <c r="B39" s="74"/>
      <c r="C39" s="77" t="s">
        <v>71</v>
      </c>
      <c r="D39" s="75"/>
      <c r="E39" s="75"/>
      <c r="F39" s="75"/>
      <c r="G39" s="75"/>
      <c r="H39" s="75"/>
      <c r="I39" s="76">
        <v>0.91666666666666663</v>
      </c>
    </row>
    <row r="40" spans="2:9" ht="22.5" customHeight="1" thickBot="1" x14ac:dyDescent="0.3">
      <c r="B40" s="130"/>
      <c r="C40" s="131"/>
      <c r="D40" s="132"/>
      <c r="E40" s="132"/>
      <c r="F40" s="132"/>
      <c r="G40" s="132"/>
      <c r="H40" s="132"/>
      <c r="I40" s="133"/>
    </row>
    <row r="41" spans="2:9" ht="22.5" customHeight="1" thickBot="1" x14ac:dyDescent="0.3">
      <c r="B41" s="148"/>
      <c r="C41" s="134" t="s">
        <v>107</v>
      </c>
      <c r="D41" s="135">
        <f>D33+D30+D28+D15+D13</f>
        <v>30.439999999999998</v>
      </c>
      <c r="E41" s="135">
        <f>+E38+E34+E32+E31+E29+E27+E24+E20+E16+E14+E12</f>
        <v>112.66000000000001</v>
      </c>
      <c r="F41" s="136">
        <f>+F38+F34+F32+F31+F29+F27+F24+F20+F16+F14+F12</f>
        <v>143.1</v>
      </c>
      <c r="G41" s="149"/>
      <c r="H41" s="149"/>
      <c r="I41" s="150"/>
    </row>
    <row r="42" spans="2:9" s="2" customFormat="1" ht="22.5" customHeight="1" x14ac:dyDescent="0.25">
      <c r="B42" s="124"/>
      <c r="C42" s="125"/>
      <c r="D42" s="126"/>
      <c r="E42" s="126"/>
      <c r="F42" s="126"/>
      <c r="G42" s="127"/>
      <c r="H42" s="127"/>
      <c r="I42" s="128"/>
    </row>
    <row r="43" spans="2:9" s="2" customFormat="1" ht="22.5" customHeight="1" thickBot="1" x14ac:dyDescent="0.3">
      <c r="B43" s="151"/>
      <c r="C43" s="152"/>
      <c r="D43" s="153"/>
      <c r="E43" s="153"/>
      <c r="F43" s="153"/>
      <c r="G43" s="154"/>
      <c r="H43" s="154"/>
      <c r="I43" s="155"/>
    </row>
    <row r="44" spans="2:9" ht="22.5" customHeight="1" thickBot="1" x14ac:dyDescent="0.3">
      <c r="B44" s="124"/>
      <c r="C44" s="129"/>
      <c r="D44" s="127"/>
      <c r="E44" s="127"/>
      <c r="F44" s="127"/>
      <c r="G44" s="127"/>
      <c r="H44" s="127"/>
      <c r="I44" s="128"/>
    </row>
    <row r="45" spans="2:9" ht="30.75" customHeight="1" thickBot="1" x14ac:dyDescent="0.3">
      <c r="B45" s="84" t="s">
        <v>105</v>
      </c>
      <c r="C45" s="85"/>
      <c r="D45" s="85"/>
      <c r="E45" s="85"/>
      <c r="F45" s="85"/>
      <c r="G45" s="85"/>
      <c r="H45" s="85"/>
      <c r="I45" s="86"/>
    </row>
    <row r="46" spans="2:9" ht="30.75" customHeight="1" thickBot="1" x14ac:dyDescent="0.3">
      <c r="B46" s="67" t="s">
        <v>62</v>
      </c>
      <c r="C46" s="68" t="s">
        <v>1</v>
      </c>
      <c r="D46" s="68" t="s">
        <v>63</v>
      </c>
      <c r="E46" s="68" t="s">
        <v>64</v>
      </c>
      <c r="F46" s="68" t="s">
        <v>65</v>
      </c>
      <c r="G46" s="68" t="s">
        <v>66</v>
      </c>
      <c r="H46" s="68" t="s">
        <v>67</v>
      </c>
      <c r="I46" s="69" t="s">
        <v>68</v>
      </c>
    </row>
    <row r="47" spans="2:9" ht="22.5" customHeight="1" x14ac:dyDescent="0.25">
      <c r="B47" s="78" t="s">
        <v>112</v>
      </c>
      <c r="C47" s="79" t="s">
        <v>26</v>
      </c>
      <c r="D47" s="80"/>
      <c r="E47" s="81">
        <v>0</v>
      </c>
      <c r="F47" s="81">
        <f>D45+E47</f>
        <v>0</v>
      </c>
      <c r="G47" s="82"/>
      <c r="H47" s="83"/>
      <c r="I47" s="71">
        <v>0.375</v>
      </c>
    </row>
    <row r="48" spans="2:9" ht="22.5" customHeight="1" thickBot="1" x14ac:dyDescent="0.3">
      <c r="B48" s="61" t="s">
        <v>113</v>
      </c>
      <c r="C48" s="48" t="s">
        <v>23</v>
      </c>
      <c r="D48" s="50"/>
      <c r="E48" s="51">
        <v>0</v>
      </c>
      <c r="F48" s="51">
        <v>0</v>
      </c>
      <c r="G48" s="49">
        <v>0</v>
      </c>
      <c r="H48" s="55"/>
      <c r="I48" s="32">
        <f t="shared" ref="I48" si="4">I47+G48</f>
        <v>0.375</v>
      </c>
    </row>
    <row r="49" spans="1:11" ht="22.5" customHeight="1" thickBot="1" x14ac:dyDescent="0.3">
      <c r="B49" s="58"/>
      <c r="C49" s="41" t="s">
        <v>100</v>
      </c>
      <c r="D49" s="59"/>
      <c r="E49" s="60"/>
      <c r="F49" s="60"/>
      <c r="G49" s="57">
        <v>1.0416666666666666E-2</v>
      </c>
      <c r="H49" s="59"/>
      <c r="I49" s="73"/>
    </row>
    <row r="50" spans="1:11" ht="22.5" customHeight="1" x14ac:dyDescent="0.25">
      <c r="B50" s="61" t="s">
        <v>114</v>
      </c>
      <c r="C50" s="56" t="s">
        <v>14</v>
      </c>
      <c r="D50" s="56"/>
      <c r="E50" s="50"/>
      <c r="F50" s="50"/>
      <c r="G50" s="49"/>
      <c r="H50" s="51"/>
      <c r="I50" s="32">
        <f>I48+G49</f>
        <v>0.38541666666666669</v>
      </c>
    </row>
    <row r="51" spans="1:11" ht="22.5" customHeight="1" x14ac:dyDescent="0.25">
      <c r="A51" s="1"/>
      <c r="B51" s="61">
        <v>6</v>
      </c>
      <c r="C51" s="48" t="s">
        <v>83</v>
      </c>
      <c r="D51" s="50"/>
      <c r="E51" s="51">
        <v>49.48</v>
      </c>
      <c r="F51" s="51">
        <v>49.48</v>
      </c>
      <c r="G51" s="49">
        <v>4.8611111111111112E-2</v>
      </c>
      <c r="H51" s="51">
        <f>(F51/(G51*24))</f>
        <v>42.411428571428566</v>
      </c>
      <c r="I51" s="32">
        <f>I50+G51</f>
        <v>0.43402777777777779</v>
      </c>
      <c r="J51" s="1"/>
      <c r="K51" s="1"/>
    </row>
    <row r="52" spans="1:11" ht="22.5" customHeight="1" x14ac:dyDescent="0.25">
      <c r="B52" s="61" t="s">
        <v>18</v>
      </c>
      <c r="C52" s="52" t="s">
        <v>92</v>
      </c>
      <c r="D52" s="53">
        <v>9.25</v>
      </c>
      <c r="E52" s="53"/>
      <c r="F52" s="53"/>
      <c r="G52" s="54">
        <v>2.0833333333333333E-3</v>
      </c>
      <c r="H52" s="47"/>
      <c r="I52" s="32">
        <f t="shared" ref="I52:I54" si="5">I51+G52</f>
        <v>0.43611111111111112</v>
      </c>
    </row>
    <row r="53" spans="1:11" ht="22.5" customHeight="1" x14ac:dyDescent="0.25">
      <c r="B53" s="61">
        <v>7</v>
      </c>
      <c r="C53" s="48" t="s">
        <v>83</v>
      </c>
      <c r="D53" s="50"/>
      <c r="E53" s="51">
        <v>5.32</v>
      </c>
      <c r="F53" s="51">
        <f>D52+E53</f>
        <v>14.57</v>
      </c>
      <c r="G53" s="49">
        <v>2.7777777777777776E-2</v>
      </c>
      <c r="H53" s="51">
        <f>(F53/(G53*24))</f>
        <v>21.855</v>
      </c>
      <c r="I53" s="32">
        <f t="shared" si="5"/>
        <v>0.46388888888888891</v>
      </c>
    </row>
    <row r="54" spans="1:11" ht="22.5" customHeight="1" x14ac:dyDescent="0.25">
      <c r="B54" s="61" t="s">
        <v>19</v>
      </c>
      <c r="C54" s="52" t="s">
        <v>99</v>
      </c>
      <c r="D54" s="53">
        <v>9.25</v>
      </c>
      <c r="E54" s="53"/>
      <c r="F54" s="53"/>
      <c r="G54" s="54">
        <v>2.0833333333333333E-3</v>
      </c>
      <c r="H54" s="47"/>
      <c r="I54" s="32">
        <f t="shared" si="5"/>
        <v>0.46597222222222223</v>
      </c>
    </row>
    <row r="55" spans="1:11" ht="13.5" customHeight="1" x14ac:dyDescent="0.25">
      <c r="B55" s="87" t="s">
        <v>81</v>
      </c>
      <c r="C55" s="88" t="s">
        <v>82</v>
      </c>
      <c r="D55" s="89"/>
      <c r="E55" s="90">
        <v>8.5399999999999991</v>
      </c>
      <c r="F55" s="90"/>
      <c r="G55" s="91"/>
      <c r="H55" s="92"/>
      <c r="I55" s="93"/>
      <c r="K55" s="146"/>
    </row>
    <row r="56" spans="1:11" s="94" customFormat="1" ht="22.5" customHeight="1" x14ac:dyDescent="0.25">
      <c r="B56" s="101">
        <v>8</v>
      </c>
      <c r="C56" s="102" t="s">
        <v>94</v>
      </c>
      <c r="D56" s="105"/>
      <c r="E56" s="105">
        <v>7.63</v>
      </c>
      <c r="F56" s="105">
        <f>D54+E55+E56</f>
        <v>25.419999999999998</v>
      </c>
      <c r="G56" s="104">
        <v>2.7777777777777776E-2</v>
      </c>
      <c r="H56" s="103">
        <v>38.130000000000003</v>
      </c>
      <c r="I56" s="32">
        <f>I54+G56</f>
        <v>0.49375000000000002</v>
      </c>
    </row>
    <row r="57" spans="1:11" ht="22.5" customHeight="1" x14ac:dyDescent="0.25">
      <c r="B57" s="61" t="s">
        <v>20</v>
      </c>
      <c r="C57" s="52" t="s">
        <v>95</v>
      </c>
      <c r="D57" s="53">
        <v>5.16</v>
      </c>
      <c r="E57" s="53"/>
      <c r="F57" s="53"/>
      <c r="G57" s="54">
        <v>2.0833333333333333E-3</v>
      </c>
      <c r="H57" s="47"/>
      <c r="I57" s="32">
        <f>I56+G57</f>
        <v>0.49583333333333335</v>
      </c>
    </row>
    <row r="58" spans="1:11" ht="22.5" customHeight="1" x14ac:dyDescent="0.25">
      <c r="B58" s="61" t="s">
        <v>115</v>
      </c>
      <c r="C58" s="33" t="s">
        <v>61</v>
      </c>
      <c r="D58" s="50"/>
      <c r="E58" s="51">
        <f>F58-D57</f>
        <v>25.47</v>
      </c>
      <c r="F58" s="51">
        <v>30.63</v>
      </c>
      <c r="G58" s="49">
        <v>3.125E-2</v>
      </c>
      <c r="H58" s="55">
        <f>(F58/(G58*24))</f>
        <v>40.839999999999996</v>
      </c>
      <c r="I58" s="32">
        <f t="shared" ref="I58:I59" si="6">I57+G58</f>
        <v>0.52708333333333335</v>
      </c>
    </row>
    <row r="59" spans="1:11" ht="22.5" customHeight="1" thickBot="1" x14ac:dyDescent="0.3">
      <c r="B59" s="61" t="s">
        <v>116</v>
      </c>
      <c r="C59" s="48" t="s">
        <v>33</v>
      </c>
      <c r="D59" s="50"/>
      <c r="E59" s="51"/>
      <c r="F59" s="51"/>
      <c r="G59" s="49">
        <v>6.9444444444444441E-3</v>
      </c>
      <c r="H59" s="55"/>
      <c r="I59" s="32">
        <f t="shared" si="6"/>
        <v>0.53402777777777777</v>
      </c>
    </row>
    <row r="60" spans="1:11" ht="22.5" customHeight="1" thickBot="1" x14ac:dyDescent="0.3">
      <c r="B60" s="58"/>
      <c r="C60" s="41" t="s">
        <v>101</v>
      </c>
      <c r="D60" s="59"/>
      <c r="E60" s="60"/>
      <c r="F60" s="60"/>
      <c r="G60" s="57">
        <v>2.0833333333333332E-2</v>
      </c>
      <c r="H60" s="59"/>
      <c r="I60" s="73"/>
    </row>
    <row r="61" spans="1:11" ht="22.5" customHeight="1" x14ac:dyDescent="0.25">
      <c r="A61" s="2"/>
      <c r="B61" s="61" t="s">
        <v>117</v>
      </c>
      <c r="C61" s="56" t="s">
        <v>14</v>
      </c>
      <c r="D61" s="56"/>
      <c r="E61" s="50"/>
      <c r="F61" s="50"/>
      <c r="G61" s="49"/>
      <c r="H61" s="51"/>
      <c r="I61" s="32">
        <f>I59+G60</f>
        <v>0.55486111111111114</v>
      </c>
      <c r="J61" s="2"/>
      <c r="K61" s="2"/>
    </row>
    <row r="62" spans="1:11" ht="22.5" customHeight="1" x14ac:dyDescent="0.25">
      <c r="A62" s="2"/>
      <c r="B62" s="61">
        <v>9</v>
      </c>
      <c r="C62" s="48" t="s">
        <v>96</v>
      </c>
      <c r="D62" s="50"/>
      <c r="E62" s="51">
        <v>49.48</v>
      </c>
      <c r="F62" s="51">
        <v>49.48</v>
      </c>
      <c r="G62" s="49">
        <v>4.8611111111111112E-2</v>
      </c>
      <c r="H62" s="51">
        <f>(F62/(G62*24))</f>
        <v>42.411428571428566</v>
      </c>
      <c r="I62" s="32">
        <f t="shared" si="0"/>
        <v>0.6034722222222223</v>
      </c>
      <c r="J62" s="2"/>
      <c r="K62" s="2"/>
    </row>
    <row r="63" spans="1:11" ht="22.5" customHeight="1" x14ac:dyDescent="0.25">
      <c r="A63" s="2"/>
      <c r="B63" s="61" t="s">
        <v>93</v>
      </c>
      <c r="C63" s="52" t="s">
        <v>97</v>
      </c>
      <c r="D63" s="53">
        <v>8.5</v>
      </c>
      <c r="E63" s="47"/>
      <c r="F63" s="47"/>
      <c r="G63" s="54">
        <v>2.0833333333333333E-3</v>
      </c>
      <c r="H63" s="47"/>
      <c r="I63" s="37">
        <f t="shared" si="0"/>
        <v>0.60555555555555562</v>
      </c>
      <c r="J63" s="2"/>
      <c r="K63" s="2"/>
    </row>
    <row r="64" spans="1:11" ht="22.5" customHeight="1" x14ac:dyDescent="0.25">
      <c r="A64" s="2"/>
      <c r="B64" s="61">
        <v>10</v>
      </c>
      <c r="C64" s="48" t="s">
        <v>96</v>
      </c>
      <c r="D64" s="50"/>
      <c r="E64" s="51">
        <v>4.3099999999999996</v>
      </c>
      <c r="F64" s="51">
        <f>D63+E64</f>
        <v>12.809999999999999</v>
      </c>
      <c r="G64" s="49">
        <v>2.7777777777777776E-2</v>
      </c>
      <c r="H64" s="55">
        <f>(F64/(G64*24))</f>
        <v>19.215</v>
      </c>
      <c r="I64" s="32">
        <f t="shared" si="0"/>
        <v>0.63333333333333341</v>
      </c>
      <c r="J64" s="2"/>
      <c r="K64" s="2"/>
    </row>
    <row r="65" spans="1:19" ht="22.5" customHeight="1" x14ac:dyDescent="0.25">
      <c r="A65" s="2"/>
      <c r="B65" s="61" t="s">
        <v>103</v>
      </c>
      <c r="C65" s="52" t="s">
        <v>98</v>
      </c>
      <c r="D65" s="53">
        <v>8.5</v>
      </c>
      <c r="E65" s="47"/>
      <c r="F65" s="47"/>
      <c r="G65" s="54">
        <v>2.0833333333333333E-3</v>
      </c>
      <c r="H65" s="47"/>
      <c r="I65" s="37">
        <f t="shared" si="0"/>
        <v>0.63541666666666674</v>
      </c>
      <c r="J65" s="2"/>
      <c r="K65" s="2"/>
    </row>
    <row r="66" spans="1:19" ht="14.25" customHeight="1" x14ac:dyDescent="0.25">
      <c r="A66" s="2"/>
      <c r="B66" s="87" t="s">
        <v>81</v>
      </c>
      <c r="C66" s="88" t="s">
        <v>82</v>
      </c>
      <c r="D66" s="89"/>
      <c r="E66" s="90">
        <v>7.59</v>
      </c>
      <c r="F66" s="90"/>
      <c r="G66" s="91"/>
      <c r="H66" s="92"/>
      <c r="I66" s="93"/>
      <c r="J66" s="2"/>
      <c r="K66" s="147"/>
    </row>
    <row r="67" spans="1:19" s="94" customFormat="1" ht="22.5" customHeight="1" x14ac:dyDescent="0.25">
      <c r="A67" s="100"/>
      <c r="B67" s="101">
        <v>11</v>
      </c>
      <c r="C67" s="102" t="s">
        <v>94</v>
      </c>
      <c r="D67" s="103"/>
      <c r="E67" s="103">
        <v>7.63</v>
      </c>
      <c r="F67" s="103">
        <v>23.72</v>
      </c>
      <c r="G67" s="104">
        <v>2.7777777777777776E-2</v>
      </c>
      <c r="H67" s="103">
        <v>35.58</v>
      </c>
      <c r="I67" s="32">
        <f>I65+G67</f>
        <v>0.66319444444444453</v>
      </c>
      <c r="J67" s="100"/>
      <c r="K67" s="100"/>
    </row>
    <row r="68" spans="1:19" ht="22.5" customHeight="1" x14ac:dyDescent="0.25">
      <c r="A68" s="2"/>
      <c r="B68" s="61" t="s">
        <v>104</v>
      </c>
      <c r="C68" s="52" t="s">
        <v>95</v>
      </c>
      <c r="D68" s="53">
        <v>5.16</v>
      </c>
      <c r="E68" s="53"/>
      <c r="F68" s="53"/>
      <c r="G68" s="54">
        <v>2.0833333333333333E-3</v>
      </c>
      <c r="H68" s="47"/>
      <c r="I68" s="37">
        <f>I67+G68</f>
        <v>0.66527777777777786</v>
      </c>
      <c r="J68" s="2"/>
      <c r="K68" s="2"/>
    </row>
    <row r="69" spans="1:19" ht="22.5" customHeight="1" x14ac:dyDescent="0.25">
      <c r="A69" s="2"/>
      <c r="B69" s="61" t="s">
        <v>118</v>
      </c>
      <c r="C69" s="33" t="s">
        <v>61</v>
      </c>
      <c r="D69" s="103"/>
      <c r="E69" s="105">
        <f>F69-D68</f>
        <v>25.47</v>
      </c>
      <c r="F69" s="105">
        <v>30.63</v>
      </c>
      <c r="G69" s="104">
        <v>4.1666666666666664E-2</v>
      </c>
      <c r="H69" s="105">
        <v>30.63</v>
      </c>
      <c r="I69" s="32">
        <f t="shared" ref="I69:I70" si="7">I68+G69</f>
        <v>0.70694444444444449</v>
      </c>
      <c r="J69" s="2"/>
      <c r="K69" s="2"/>
    </row>
    <row r="70" spans="1:19" ht="22.5" customHeight="1" thickBot="1" x14ac:dyDescent="0.3">
      <c r="A70" s="2"/>
      <c r="B70" s="61" t="s">
        <v>119</v>
      </c>
      <c r="C70" s="48" t="s">
        <v>33</v>
      </c>
      <c r="D70" s="50"/>
      <c r="E70" s="50"/>
      <c r="F70" s="50"/>
      <c r="G70" s="49">
        <v>6.9444444444444441E-3</v>
      </c>
      <c r="H70" s="51"/>
      <c r="I70" s="32">
        <f t="shared" si="7"/>
        <v>0.71388888888888891</v>
      </c>
      <c r="J70" s="2"/>
      <c r="K70" s="2"/>
    </row>
    <row r="71" spans="1:19" ht="22.5" customHeight="1" thickBot="1" x14ac:dyDescent="0.3">
      <c r="A71" s="2"/>
      <c r="B71" s="109"/>
      <c r="C71" s="110" t="s">
        <v>102</v>
      </c>
      <c r="D71" s="111"/>
      <c r="E71" s="112"/>
      <c r="F71" s="112"/>
      <c r="G71" s="113">
        <v>1.0416666666666666E-2</v>
      </c>
      <c r="H71" s="111"/>
      <c r="I71" s="114"/>
      <c r="J71" s="2"/>
      <c r="K71" s="2"/>
    </row>
    <row r="72" spans="1:19" ht="22.5" customHeight="1" x14ac:dyDescent="0.25">
      <c r="A72" s="2"/>
      <c r="B72" s="115" t="s">
        <v>120</v>
      </c>
      <c r="C72" s="116" t="s">
        <v>14</v>
      </c>
      <c r="D72" s="117"/>
      <c r="E72" s="118"/>
      <c r="F72" s="118"/>
      <c r="G72" s="119"/>
      <c r="H72" s="117"/>
      <c r="I72" s="120">
        <f>I70+G71</f>
        <v>0.72430555555555554</v>
      </c>
      <c r="J72" s="2"/>
      <c r="K72" s="2"/>
    </row>
    <row r="73" spans="1:19" ht="22.5" customHeight="1" thickBot="1" x14ac:dyDescent="0.3">
      <c r="A73" s="2"/>
      <c r="B73" s="121" t="s">
        <v>121</v>
      </c>
      <c r="C73" s="106" t="s">
        <v>40</v>
      </c>
      <c r="D73" s="107"/>
      <c r="E73" s="108">
        <v>1.55</v>
      </c>
      <c r="F73" s="108">
        <v>1.55</v>
      </c>
      <c r="G73" s="122">
        <v>6.9444444444444441E-3</v>
      </c>
      <c r="H73" s="107"/>
      <c r="I73" s="123">
        <f>I72+G73</f>
        <v>0.73124999999999996</v>
      </c>
      <c r="J73" s="2"/>
      <c r="K73" s="2"/>
    </row>
    <row r="74" spans="1:19" s="3" customFormat="1" ht="30" customHeight="1" thickBot="1" x14ac:dyDescent="0.3">
      <c r="A74" s="2"/>
      <c r="B74" s="2"/>
      <c r="C74" s="97" t="s">
        <v>69</v>
      </c>
      <c r="D74" s="98">
        <f>D68+D65+D63+D57+D54+D52+D33+D30+D28+D15+D13</f>
        <v>76.260000000000005</v>
      </c>
      <c r="E74" s="98">
        <f>E73+E69+E67+E66+E64+E62+E58+E56+E55+E53+E51+E41</f>
        <v>305.13</v>
      </c>
      <c r="F74" s="99">
        <f>F73+F69+F67+F64+F62+F58+F56+F53+F51+F41</f>
        <v>381.39</v>
      </c>
      <c r="G74" s="45"/>
      <c r="H74" s="45"/>
      <c r="I74" s="46"/>
      <c r="J74" s="2"/>
      <c r="K74" s="2"/>
      <c r="L74" s="2"/>
      <c r="M74" s="2"/>
      <c r="N74" s="2"/>
      <c r="O74" s="2"/>
      <c r="P74" s="2"/>
      <c r="Q74" s="2"/>
      <c r="R74" s="2"/>
      <c r="S74" s="2"/>
    </row>
    <row r="76" spans="1:19" x14ac:dyDescent="0.25">
      <c r="E76" s="146"/>
    </row>
  </sheetData>
  <mergeCells count="3">
    <mergeCell ref="B1:I2"/>
    <mergeCell ref="B3:I7"/>
    <mergeCell ref="F8:I8"/>
  </mergeCells>
  <phoneticPr fontId="2" type="noConversion"/>
  <pageMargins left="0.7" right="0.7" top="0.75" bottom="0.75" header="0.3" footer="0.3"/>
  <pageSetup paperSize="9" orientation="portrait" verticalDpi="0" r:id="rId1"/>
  <ignoredErrors>
    <ignoredError sqref="I5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Sheet2</vt:lpstr>
      <vt:lpstr>zamantablosu</vt:lpstr>
    </vt:vector>
  </TitlesOfParts>
  <Company>UZÝM BÝLGÝSAYAR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canben</dc:creator>
  <cp:lastModifiedBy>sarpcom</cp:lastModifiedBy>
  <cp:lastPrinted>2013-04-26T07:00:06Z</cp:lastPrinted>
  <dcterms:created xsi:type="dcterms:W3CDTF">2007-07-21T02:10:00Z</dcterms:created>
  <dcterms:modified xsi:type="dcterms:W3CDTF">2017-09-09T15:51:52Z</dcterms:modified>
</cp:coreProperties>
</file>